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176" windowHeight="9780" activeTab="8"/>
  </bookViews>
  <sheets>
    <sheet name="总结" sheetId="2" r:id="rId1"/>
    <sheet name="长难句" sheetId="4" r:id="rId2"/>
    <sheet name="all" sheetId="9" r:id="rId3"/>
    <sheet name="TPO11-14" sheetId="1" r:id="rId4"/>
    <sheet name="TPO15-16" sheetId="3" r:id="rId5"/>
    <sheet name="TPO17-18.5" sheetId="5" state="hidden" r:id="rId6"/>
    <sheet name="TPO18.5-20.5" sheetId="6" state="hidden" r:id="rId7"/>
    <sheet name="Sheet1" sheetId="7" r:id="rId8"/>
    <sheet name="Sheet2" sheetId="8" r:id="rId9"/>
  </sheets>
  <definedNames>
    <definedName name="_xlnm._FilterDatabase" localSheetId="0" hidden="1">总结!$C$1:$F$141</definedName>
  </definedName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4" name="ID_3EE0312B5789478BAB54BB476B480AF4"/>
        <xdr:cNvPicPr>
          <a:picLocks noChangeAspect="1"/>
        </xdr:cNvPicPr>
      </xdr:nvPicPr>
      <xdr:blipFill>
        <a:blip r:embed="rId1"/>
        <a:stretch>
          <a:fillRect/>
        </a:stretch>
      </xdr:blipFill>
      <xdr:spPr>
        <a:xfrm>
          <a:off x="7284720" y="396240"/>
          <a:ext cx="2454275" cy="884555"/>
        </a:xfrm>
        <a:prstGeom prst="rect">
          <a:avLst/>
        </a:prstGeom>
        <a:noFill/>
        <a:ln w="9525">
          <a:noFill/>
        </a:ln>
      </xdr:spPr>
    </xdr:pic>
  </etc:cellImage>
  <etc:cellImage>
    <xdr:pic>
      <xdr:nvPicPr>
        <xdr:cNvPr id="5" name="ID_481713C89CC24922AC238839B893C57F"/>
        <xdr:cNvPicPr>
          <a:picLocks noChangeAspect="1"/>
        </xdr:cNvPicPr>
      </xdr:nvPicPr>
      <xdr:blipFill>
        <a:blip r:embed="rId2"/>
        <a:stretch>
          <a:fillRect/>
        </a:stretch>
      </xdr:blipFill>
      <xdr:spPr>
        <a:xfrm>
          <a:off x="2682240" y="5547360"/>
          <a:ext cx="4800600" cy="1933575"/>
        </a:xfrm>
        <a:prstGeom prst="rect">
          <a:avLst/>
        </a:prstGeom>
        <a:noFill/>
        <a:ln w="9525">
          <a:noFill/>
        </a:ln>
      </xdr:spPr>
    </xdr:pic>
  </etc:cellImage>
  <etc:cellImage>
    <xdr:pic>
      <xdr:nvPicPr>
        <xdr:cNvPr id="6" name="ID_D6A9A4A55DC64A24AC7C6A9FBFC6F797"/>
        <xdr:cNvPicPr>
          <a:picLocks noChangeAspect="1"/>
        </xdr:cNvPicPr>
      </xdr:nvPicPr>
      <xdr:blipFill>
        <a:blip r:embed="rId3"/>
        <a:stretch>
          <a:fillRect/>
        </a:stretch>
      </xdr:blipFill>
      <xdr:spPr>
        <a:xfrm>
          <a:off x="2682240" y="6742430"/>
          <a:ext cx="6296025" cy="2000250"/>
        </a:xfrm>
        <a:prstGeom prst="rect">
          <a:avLst/>
        </a:prstGeom>
        <a:noFill/>
        <a:ln w="9525">
          <a:noFill/>
        </a:ln>
      </xdr:spPr>
    </xdr:pic>
  </etc:cellImage>
  <etc:cellImage>
    <xdr:pic>
      <xdr:nvPicPr>
        <xdr:cNvPr id="7" name="ID_040975B378AB4F3CBEF782FBA5FFF429"/>
        <xdr:cNvPicPr>
          <a:picLocks noChangeAspect="1"/>
        </xdr:cNvPicPr>
      </xdr:nvPicPr>
      <xdr:blipFill>
        <a:blip r:embed="rId4"/>
        <a:stretch>
          <a:fillRect/>
        </a:stretch>
      </xdr:blipFill>
      <xdr:spPr>
        <a:xfrm>
          <a:off x="2682240" y="7689850"/>
          <a:ext cx="9124950" cy="2152650"/>
        </a:xfrm>
        <a:prstGeom prst="rect">
          <a:avLst/>
        </a:prstGeom>
        <a:noFill/>
        <a:ln w="9525">
          <a:noFill/>
        </a:ln>
      </xdr:spPr>
    </xdr:pic>
  </etc:cellImage>
  <etc:cellImage>
    <xdr:pic>
      <xdr:nvPicPr>
        <xdr:cNvPr id="8" name="ID_F7E158C22CA649B0BB05D5074A1E5307"/>
        <xdr:cNvPicPr>
          <a:picLocks noChangeAspect="1"/>
        </xdr:cNvPicPr>
      </xdr:nvPicPr>
      <xdr:blipFill>
        <a:blip r:embed="rId5"/>
        <a:stretch>
          <a:fillRect/>
        </a:stretch>
      </xdr:blipFill>
      <xdr:spPr>
        <a:xfrm>
          <a:off x="2682240" y="8399145"/>
          <a:ext cx="5715000" cy="1866900"/>
        </a:xfrm>
        <a:prstGeom prst="rect">
          <a:avLst/>
        </a:prstGeom>
        <a:noFill/>
        <a:ln w="9525">
          <a:noFill/>
        </a:ln>
      </xdr:spPr>
    </xdr:pic>
  </etc:cellImage>
  <etc:cellImage>
    <xdr:pic>
      <xdr:nvPicPr>
        <xdr:cNvPr id="3" name="ID_CA2466E4FF074D8D94C6A8D07F40CEEE"/>
        <xdr:cNvPicPr>
          <a:picLocks noChangeAspect="1"/>
        </xdr:cNvPicPr>
      </xdr:nvPicPr>
      <xdr:blipFill>
        <a:blip r:embed="rId6"/>
        <a:stretch>
          <a:fillRect/>
        </a:stretch>
      </xdr:blipFill>
      <xdr:spPr>
        <a:xfrm>
          <a:off x="146050" y="12365990"/>
          <a:ext cx="7421880" cy="7757160"/>
        </a:xfrm>
        <a:prstGeom prst="rect">
          <a:avLst/>
        </a:prstGeom>
        <a:noFill/>
        <a:ln w="9525">
          <a:noFill/>
        </a:ln>
      </xdr:spPr>
    </xdr:pic>
  </etc:cellImage>
  <etc:cellImage>
    <xdr:pic>
      <xdr:nvPicPr>
        <xdr:cNvPr id="9" name="ID_05CD2F93F4244C94A249282CA6B2FD70"/>
        <xdr:cNvPicPr>
          <a:picLocks noChangeAspect="1"/>
        </xdr:cNvPicPr>
      </xdr:nvPicPr>
      <xdr:blipFill>
        <a:blip r:embed="rId7"/>
        <a:stretch>
          <a:fillRect/>
        </a:stretch>
      </xdr:blipFill>
      <xdr:spPr>
        <a:xfrm>
          <a:off x="2682240" y="13021945"/>
          <a:ext cx="7248525" cy="1924050"/>
        </a:xfrm>
        <a:prstGeom prst="rect">
          <a:avLst/>
        </a:prstGeom>
        <a:noFill/>
        <a:ln w="9525">
          <a:noFill/>
        </a:ln>
      </xdr:spPr>
    </xdr:pic>
  </etc:cellImage>
  <etc:cellImage>
    <xdr:pic>
      <xdr:nvPicPr>
        <xdr:cNvPr id="10" name="ID_A6ABC47717674F68BCEB491C1048B9F1"/>
        <xdr:cNvPicPr>
          <a:picLocks noChangeAspect="1"/>
        </xdr:cNvPicPr>
      </xdr:nvPicPr>
      <xdr:blipFill>
        <a:blip r:embed="rId8"/>
        <a:stretch>
          <a:fillRect/>
        </a:stretch>
      </xdr:blipFill>
      <xdr:spPr>
        <a:xfrm>
          <a:off x="0" y="13816965"/>
          <a:ext cx="9753600" cy="9875520"/>
        </a:xfrm>
        <a:prstGeom prst="rect">
          <a:avLst/>
        </a:prstGeom>
        <a:noFill/>
        <a:ln w="9525">
          <a:noFill/>
        </a:ln>
      </xdr:spPr>
    </xdr:pic>
  </etc:cellImage>
  <etc:cellImage>
    <xdr:pic>
      <xdr:nvPicPr>
        <xdr:cNvPr id="12" name="ID_64E29626C7C84A4A9712368D16791023"/>
        <xdr:cNvPicPr>
          <a:picLocks noChangeAspect="1"/>
        </xdr:cNvPicPr>
      </xdr:nvPicPr>
      <xdr:blipFill>
        <a:blip r:embed="rId9"/>
        <a:stretch>
          <a:fillRect/>
        </a:stretch>
      </xdr:blipFill>
      <xdr:spPr>
        <a:xfrm>
          <a:off x="2682240" y="14807565"/>
          <a:ext cx="5334000" cy="1847850"/>
        </a:xfrm>
        <a:prstGeom prst="rect">
          <a:avLst/>
        </a:prstGeom>
        <a:noFill/>
        <a:ln w="9525">
          <a:noFill/>
        </a:ln>
      </xdr:spPr>
    </xdr:pic>
  </etc:cellImage>
  <etc:cellImage>
    <xdr:pic>
      <xdr:nvPicPr>
        <xdr:cNvPr id="13" name="ID_24FF9CED57E840DF81EC725E16AE333E"/>
        <xdr:cNvPicPr>
          <a:picLocks noChangeAspect="1"/>
        </xdr:cNvPicPr>
      </xdr:nvPicPr>
      <xdr:blipFill>
        <a:blip r:embed="rId10"/>
        <a:stretch>
          <a:fillRect/>
        </a:stretch>
      </xdr:blipFill>
      <xdr:spPr>
        <a:xfrm>
          <a:off x="2682240" y="15996285"/>
          <a:ext cx="9753600" cy="12847320"/>
        </a:xfrm>
        <a:prstGeom prst="rect">
          <a:avLst/>
        </a:prstGeom>
        <a:noFill/>
        <a:ln w="9525">
          <a:noFill/>
        </a:ln>
      </xdr:spPr>
    </xdr:pic>
  </etc:cellImage>
  <etc:cellImage>
    <xdr:pic>
      <xdr:nvPicPr>
        <xdr:cNvPr id="2" name="ID_C7E6E050A42F41DC9228F60297EF012B"/>
        <xdr:cNvPicPr>
          <a:picLocks noChangeAspect="1"/>
        </xdr:cNvPicPr>
      </xdr:nvPicPr>
      <xdr:blipFill>
        <a:blip r:embed="rId11"/>
        <a:stretch>
          <a:fillRect/>
        </a:stretch>
      </xdr:blipFill>
      <xdr:spPr>
        <a:xfrm>
          <a:off x="2682240" y="19547840"/>
          <a:ext cx="6648450" cy="1914525"/>
        </a:xfrm>
        <a:prstGeom prst="rect">
          <a:avLst/>
        </a:prstGeom>
        <a:noFill/>
        <a:ln w="9525">
          <a:noFill/>
        </a:ln>
      </xdr:spPr>
    </xdr:pic>
  </etc:cellImage>
  <etc:cellImage>
    <xdr:pic>
      <xdr:nvPicPr>
        <xdr:cNvPr id="11" name="ID_77733B542E0E4F58B660C6043E0C1C0C"/>
        <xdr:cNvPicPr>
          <a:picLocks noChangeAspect="1"/>
        </xdr:cNvPicPr>
      </xdr:nvPicPr>
      <xdr:blipFill>
        <a:blip r:embed="rId12"/>
        <a:stretch>
          <a:fillRect/>
        </a:stretch>
      </xdr:blipFill>
      <xdr:spPr>
        <a:xfrm>
          <a:off x="2682240" y="20408900"/>
          <a:ext cx="6067425" cy="2019300"/>
        </a:xfrm>
        <a:prstGeom prst="rect">
          <a:avLst/>
        </a:prstGeom>
        <a:noFill/>
        <a:ln w="9525">
          <a:noFill/>
        </a:ln>
      </xdr:spPr>
    </xdr:pic>
  </etc:cellImage>
  <etc:cellImage>
    <xdr:pic>
      <xdr:nvPicPr>
        <xdr:cNvPr id="14" name="ID_756B3018B3EB4D379BC43FD69065C8CD"/>
        <xdr:cNvPicPr>
          <a:picLocks noChangeAspect="1"/>
        </xdr:cNvPicPr>
      </xdr:nvPicPr>
      <xdr:blipFill>
        <a:blip r:embed="rId13"/>
        <a:stretch>
          <a:fillRect/>
        </a:stretch>
      </xdr:blipFill>
      <xdr:spPr>
        <a:xfrm>
          <a:off x="2682240" y="21400135"/>
          <a:ext cx="9753600" cy="17967960"/>
        </a:xfrm>
        <a:prstGeom prst="rect">
          <a:avLst/>
        </a:prstGeom>
        <a:noFill/>
        <a:ln w="9525">
          <a:noFill/>
        </a:ln>
      </xdr:spPr>
    </xdr:pic>
  </etc:cellImage>
  <etc:cellImage>
    <xdr:pic>
      <xdr:nvPicPr>
        <xdr:cNvPr id="15" name="ID_E88481CEE9C14569B01C1F9C52B197A0"/>
        <xdr:cNvPicPr>
          <a:picLocks noChangeAspect="1"/>
        </xdr:cNvPicPr>
      </xdr:nvPicPr>
      <xdr:blipFill>
        <a:blip r:embed="rId14"/>
        <a:stretch>
          <a:fillRect/>
        </a:stretch>
      </xdr:blipFill>
      <xdr:spPr>
        <a:xfrm>
          <a:off x="2682240" y="26996390"/>
          <a:ext cx="6143625" cy="1962150"/>
        </a:xfrm>
        <a:prstGeom prst="rect">
          <a:avLst/>
        </a:prstGeom>
        <a:noFill/>
        <a:ln w="9525">
          <a:noFill/>
        </a:ln>
      </xdr:spPr>
    </xdr:pic>
  </etc:cellImage>
  <etc:cellImage>
    <xdr:pic>
      <xdr:nvPicPr>
        <xdr:cNvPr id="16" name="ID_BD891B5D20FE41DF834F9186C9FF1A63"/>
        <xdr:cNvPicPr>
          <a:picLocks noChangeAspect="1"/>
        </xdr:cNvPicPr>
      </xdr:nvPicPr>
      <xdr:blipFill>
        <a:blip r:embed="rId15"/>
        <a:stretch>
          <a:fillRect/>
        </a:stretch>
      </xdr:blipFill>
      <xdr:spPr>
        <a:xfrm>
          <a:off x="2682240" y="27948890"/>
          <a:ext cx="6257925" cy="2038350"/>
        </a:xfrm>
        <a:prstGeom prst="rect">
          <a:avLst/>
        </a:prstGeom>
        <a:noFill/>
        <a:ln w="9525">
          <a:noFill/>
        </a:ln>
      </xdr:spPr>
    </xdr:pic>
  </etc:cellImage>
  <etc:cellImage>
    <xdr:pic>
      <xdr:nvPicPr>
        <xdr:cNvPr id="17" name="ID_466C28ADB4E64E29B4E9C00712593A01"/>
        <xdr:cNvPicPr>
          <a:picLocks noChangeAspect="1"/>
        </xdr:cNvPicPr>
      </xdr:nvPicPr>
      <xdr:blipFill>
        <a:blip r:embed="rId16"/>
        <a:stretch>
          <a:fillRect/>
        </a:stretch>
      </xdr:blipFill>
      <xdr:spPr>
        <a:xfrm>
          <a:off x="2682240" y="28919805"/>
          <a:ext cx="5248275" cy="1990725"/>
        </a:xfrm>
        <a:prstGeom prst="rect">
          <a:avLst/>
        </a:prstGeom>
        <a:noFill/>
        <a:ln w="9525">
          <a:noFill/>
        </a:ln>
      </xdr:spPr>
    </xdr:pic>
  </etc:cellImage>
  <etc:cellImage>
    <xdr:pic>
      <xdr:nvPicPr>
        <xdr:cNvPr id="18" name="ID_3C12E57C43DB4FC7A994A5F7A7AF909D"/>
        <xdr:cNvPicPr>
          <a:picLocks noChangeAspect="1"/>
        </xdr:cNvPicPr>
      </xdr:nvPicPr>
      <xdr:blipFill>
        <a:blip r:embed="rId17"/>
        <a:stretch>
          <a:fillRect/>
        </a:stretch>
      </xdr:blipFill>
      <xdr:spPr>
        <a:xfrm>
          <a:off x="2682240" y="30046295"/>
          <a:ext cx="5019675" cy="1962150"/>
        </a:xfrm>
        <a:prstGeom prst="rect">
          <a:avLst/>
        </a:prstGeom>
        <a:noFill/>
        <a:ln w="9525">
          <a:noFill/>
        </a:ln>
      </xdr:spPr>
    </xdr:pic>
  </etc:cellImage>
  <etc:cellImage>
    <xdr:pic>
      <xdr:nvPicPr>
        <xdr:cNvPr id="19" name="ID_EF9282459B6247C085257819BC7D0EE7"/>
        <xdr:cNvPicPr>
          <a:picLocks noChangeAspect="1"/>
        </xdr:cNvPicPr>
      </xdr:nvPicPr>
      <xdr:blipFill>
        <a:blip r:embed="rId18"/>
        <a:stretch>
          <a:fillRect/>
        </a:stretch>
      </xdr:blipFill>
      <xdr:spPr>
        <a:xfrm>
          <a:off x="2682240" y="32977455"/>
          <a:ext cx="9753600" cy="20985480"/>
        </a:xfrm>
        <a:prstGeom prst="rect">
          <a:avLst/>
        </a:prstGeom>
        <a:noFill/>
        <a:ln w="9525">
          <a:noFill/>
        </a:ln>
      </xdr:spPr>
    </xdr:pic>
  </etc:cellImage>
  <etc:cellImage>
    <xdr:pic>
      <xdr:nvPicPr>
        <xdr:cNvPr id="20" name="ID_EDEE21B2CAD24052975CAC55988E3E5A"/>
        <xdr:cNvPicPr>
          <a:picLocks noChangeAspect="1"/>
        </xdr:cNvPicPr>
      </xdr:nvPicPr>
      <xdr:blipFill>
        <a:blip r:embed="rId19"/>
        <a:stretch>
          <a:fillRect/>
        </a:stretch>
      </xdr:blipFill>
      <xdr:spPr>
        <a:xfrm>
          <a:off x="2682240" y="38376225"/>
          <a:ext cx="7029450" cy="1943100"/>
        </a:xfrm>
        <a:prstGeom prst="rect">
          <a:avLst/>
        </a:prstGeom>
        <a:noFill/>
        <a:ln w="9525">
          <a:noFill/>
        </a:ln>
      </xdr:spPr>
    </xdr:pic>
  </etc:cellImage>
  <etc:cellImage>
    <xdr:pic>
      <xdr:nvPicPr>
        <xdr:cNvPr id="21" name="ID_223E9C42859D4AC88A0BC32AACA79823"/>
        <xdr:cNvPicPr>
          <a:picLocks noChangeAspect="1"/>
        </xdr:cNvPicPr>
      </xdr:nvPicPr>
      <xdr:blipFill>
        <a:blip r:embed="rId20"/>
        <a:stretch>
          <a:fillRect/>
        </a:stretch>
      </xdr:blipFill>
      <xdr:spPr>
        <a:xfrm>
          <a:off x="0" y="39203630"/>
          <a:ext cx="15621000" cy="1276350"/>
        </a:xfrm>
        <a:prstGeom prst="rect">
          <a:avLst/>
        </a:prstGeom>
        <a:noFill/>
        <a:ln w="9525">
          <a:noFill/>
        </a:ln>
      </xdr:spPr>
    </xdr:pic>
  </etc:cellImage>
  <etc:cellImage>
    <xdr:pic>
      <xdr:nvPicPr>
        <xdr:cNvPr id="22" name="ID_A237AB47B69A415EBEF7DD5700A5D954"/>
        <xdr:cNvPicPr>
          <a:picLocks noChangeAspect="1"/>
        </xdr:cNvPicPr>
      </xdr:nvPicPr>
      <xdr:blipFill>
        <a:blip r:embed="rId21"/>
        <a:stretch>
          <a:fillRect/>
        </a:stretch>
      </xdr:blipFill>
      <xdr:spPr>
        <a:xfrm>
          <a:off x="2682240" y="40799385"/>
          <a:ext cx="6829425" cy="3838575"/>
        </a:xfrm>
        <a:prstGeom prst="rect">
          <a:avLst/>
        </a:prstGeom>
        <a:noFill/>
        <a:ln w="9525">
          <a:noFill/>
        </a:ln>
      </xdr:spPr>
    </xdr:pic>
  </etc:cellImage>
  <etc:cellImage>
    <xdr:pic>
      <xdr:nvPicPr>
        <xdr:cNvPr id="23" name="ID_F76E3C8E5B2847F7914040B82F5A9BC6"/>
        <xdr:cNvPicPr>
          <a:picLocks noChangeAspect="1"/>
        </xdr:cNvPicPr>
      </xdr:nvPicPr>
      <xdr:blipFill>
        <a:blip r:embed="rId22"/>
        <a:stretch>
          <a:fillRect/>
        </a:stretch>
      </xdr:blipFill>
      <xdr:spPr>
        <a:xfrm>
          <a:off x="2689860" y="42485945"/>
          <a:ext cx="7172325" cy="1952625"/>
        </a:xfrm>
        <a:prstGeom prst="rect">
          <a:avLst/>
        </a:prstGeom>
        <a:noFill/>
        <a:ln w="9525">
          <a:noFill/>
        </a:ln>
      </xdr:spPr>
    </xdr:pic>
  </etc:cellImage>
  <etc:cellImage>
    <xdr:pic>
      <xdr:nvPicPr>
        <xdr:cNvPr id="24" name="ID_58AB6036409B40F2A9252209852C66D7"/>
        <xdr:cNvPicPr>
          <a:picLocks noChangeAspect="1"/>
        </xdr:cNvPicPr>
      </xdr:nvPicPr>
      <xdr:blipFill>
        <a:blip r:embed="rId23"/>
        <a:stretch>
          <a:fillRect/>
        </a:stretch>
      </xdr:blipFill>
      <xdr:spPr>
        <a:xfrm>
          <a:off x="2682240" y="43272710"/>
          <a:ext cx="7528560" cy="9075420"/>
        </a:xfrm>
        <a:prstGeom prst="rect">
          <a:avLst/>
        </a:prstGeom>
        <a:noFill/>
        <a:ln w="9525">
          <a:noFill/>
        </a:ln>
      </xdr:spPr>
    </xdr:pic>
  </etc:cellImage>
  <etc:cellImage>
    <xdr:pic>
      <xdr:nvPicPr>
        <xdr:cNvPr id="25" name="ID_F5A6048871A44DF68F6C9A8B4FBB4036"/>
        <xdr:cNvPicPr>
          <a:picLocks noChangeAspect="1"/>
        </xdr:cNvPicPr>
      </xdr:nvPicPr>
      <xdr:blipFill>
        <a:blip r:embed="rId24"/>
        <a:stretch>
          <a:fillRect/>
        </a:stretch>
      </xdr:blipFill>
      <xdr:spPr>
        <a:xfrm>
          <a:off x="2682240" y="47772320"/>
          <a:ext cx="7496175" cy="1943100"/>
        </a:xfrm>
        <a:prstGeom prst="rect">
          <a:avLst/>
        </a:prstGeom>
        <a:noFill/>
        <a:ln w="9525">
          <a:noFill/>
        </a:ln>
      </xdr:spPr>
    </xdr:pic>
  </etc:cellImage>
  <etc:cellImage>
    <xdr:pic>
      <xdr:nvPicPr>
        <xdr:cNvPr id="26" name="ID_03507B312A914D4E9BE861921A1C41B2"/>
        <xdr:cNvPicPr>
          <a:picLocks noChangeAspect="1"/>
        </xdr:cNvPicPr>
      </xdr:nvPicPr>
      <xdr:blipFill>
        <a:blip r:embed="rId25"/>
        <a:stretch>
          <a:fillRect/>
        </a:stretch>
      </xdr:blipFill>
      <xdr:spPr>
        <a:xfrm>
          <a:off x="2682240" y="48549560"/>
          <a:ext cx="4343400" cy="2000250"/>
        </a:xfrm>
        <a:prstGeom prst="rect">
          <a:avLst/>
        </a:prstGeom>
        <a:noFill/>
        <a:ln w="9525">
          <a:noFill/>
        </a:ln>
      </xdr:spPr>
    </xdr:pic>
  </etc:cellImage>
  <etc:cellImage>
    <xdr:pic>
      <xdr:nvPicPr>
        <xdr:cNvPr id="27" name="ID_C2202835056846C797830DB9EBCA0E7C"/>
        <xdr:cNvPicPr>
          <a:picLocks noChangeAspect="1"/>
        </xdr:cNvPicPr>
      </xdr:nvPicPr>
      <xdr:blipFill>
        <a:blip r:embed="rId26"/>
        <a:stretch>
          <a:fillRect/>
        </a:stretch>
      </xdr:blipFill>
      <xdr:spPr>
        <a:xfrm>
          <a:off x="2682240" y="49912905"/>
          <a:ext cx="6210300" cy="1943100"/>
        </a:xfrm>
        <a:prstGeom prst="rect">
          <a:avLst/>
        </a:prstGeom>
        <a:noFill/>
        <a:ln w="9525">
          <a:noFill/>
        </a:ln>
      </xdr:spPr>
    </xdr:pic>
  </etc:cellImage>
  <etc:cellImage>
    <xdr:pic>
      <xdr:nvPicPr>
        <xdr:cNvPr id="28" name="ID_1878886F3E1E444B9D5CC10AE5CBDCC1"/>
        <xdr:cNvPicPr>
          <a:picLocks noChangeAspect="1"/>
        </xdr:cNvPicPr>
      </xdr:nvPicPr>
      <xdr:blipFill>
        <a:blip r:embed="rId27"/>
        <a:stretch>
          <a:fillRect/>
        </a:stretch>
      </xdr:blipFill>
      <xdr:spPr>
        <a:xfrm>
          <a:off x="2682240" y="50846355"/>
          <a:ext cx="5591175" cy="2076450"/>
        </a:xfrm>
        <a:prstGeom prst="rect">
          <a:avLst/>
        </a:prstGeom>
        <a:noFill/>
        <a:ln w="9525">
          <a:noFill/>
        </a:ln>
      </xdr:spPr>
    </xdr:pic>
  </etc:cellImage>
  <etc:cellImage>
    <xdr:pic>
      <xdr:nvPicPr>
        <xdr:cNvPr id="29" name="ID_BEB86EB652574B44AD9FC0394704536F"/>
        <xdr:cNvPicPr>
          <a:picLocks noChangeAspect="1"/>
        </xdr:cNvPicPr>
      </xdr:nvPicPr>
      <xdr:blipFill>
        <a:blip r:embed="rId28"/>
        <a:stretch>
          <a:fillRect/>
        </a:stretch>
      </xdr:blipFill>
      <xdr:spPr>
        <a:xfrm>
          <a:off x="2682240" y="53424455"/>
          <a:ext cx="9753600" cy="22799040"/>
        </a:xfrm>
        <a:prstGeom prst="rect">
          <a:avLst/>
        </a:prstGeom>
        <a:noFill/>
        <a:ln w="9525">
          <a:noFill/>
        </a:ln>
      </xdr:spPr>
    </xdr:pic>
  </etc:cellImage>
  <etc:cellImage>
    <xdr:pic>
      <xdr:nvPicPr>
        <xdr:cNvPr id="30" name="ID_D87C7E57D5B64293B78383D3C67A4D5F"/>
        <xdr:cNvPicPr>
          <a:picLocks noChangeAspect="1"/>
        </xdr:cNvPicPr>
      </xdr:nvPicPr>
      <xdr:blipFill>
        <a:blip r:embed="rId29"/>
        <a:stretch>
          <a:fillRect/>
        </a:stretch>
      </xdr:blipFill>
      <xdr:spPr>
        <a:xfrm>
          <a:off x="2682240" y="54788435"/>
          <a:ext cx="5838825" cy="1962150"/>
        </a:xfrm>
        <a:prstGeom prst="rect">
          <a:avLst/>
        </a:prstGeom>
        <a:noFill/>
        <a:ln w="9525">
          <a:noFill/>
        </a:ln>
      </xdr:spPr>
    </xdr:pic>
  </etc:cellImage>
  <etc:cellImage>
    <xdr:pic>
      <xdr:nvPicPr>
        <xdr:cNvPr id="31" name="ID_36351848E01A4270B5FFD3FF65A654E4"/>
        <xdr:cNvPicPr>
          <a:picLocks noChangeAspect="1"/>
        </xdr:cNvPicPr>
      </xdr:nvPicPr>
      <xdr:blipFill>
        <a:blip r:embed="rId30"/>
        <a:stretch>
          <a:fillRect/>
        </a:stretch>
      </xdr:blipFill>
      <xdr:spPr>
        <a:xfrm>
          <a:off x="2682240" y="55822215"/>
          <a:ext cx="7372350" cy="1962150"/>
        </a:xfrm>
        <a:prstGeom prst="rect">
          <a:avLst/>
        </a:prstGeom>
        <a:noFill/>
        <a:ln w="9525">
          <a:noFill/>
        </a:ln>
      </xdr:spPr>
    </xdr:pic>
  </etc:cellImage>
  <etc:cellImage>
    <xdr:pic>
      <xdr:nvPicPr>
        <xdr:cNvPr id="32" name="ID_25742A55BE4A43BE8E313700CF667331"/>
        <xdr:cNvPicPr>
          <a:picLocks noChangeAspect="1"/>
        </xdr:cNvPicPr>
      </xdr:nvPicPr>
      <xdr:blipFill>
        <a:blip r:embed="rId31"/>
        <a:stretch>
          <a:fillRect/>
        </a:stretch>
      </xdr:blipFill>
      <xdr:spPr>
        <a:xfrm>
          <a:off x="2682240" y="8122920"/>
          <a:ext cx="7105650" cy="1914525"/>
        </a:xfrm>
        <a:prstGeom prst="rect">
          <a:avLst/>
        </a:prstGeom>
        <a:noFill/>
        <a:ln w="9525">
          <a:noFill/>
        </a:ln>
      </xdr:spPr>
    </xdr:pic>
  </etc:cellImage>
  <etc:cellImage>
    <xdr:pic>
      <xdr:nvPicPr>
        <xdr:cNvPr id="33" name="ID_9A379095A7B946F1B9CE544A9A8FF156"/>
        <xdr:cNvPicPr>
          <a:picLocks noChangeAspect="1"/>
        </xdr:cNvPicPr>
      </xdr:nvPicPr>
      <xdr:blipFill>
        <a:blip r:embed="rId32"/>
        <a:stretch>
          <a:fillRect/>
        </a:stretch>
      </xdr:blipFill>
      <xdr:spPr>
        <a:xfrm>
          <a:off x="2682240" y="9707880"/>
          <a:ext cx="5019675" cy="1981200"/>
        </a:xfrm>
        <a:prstGeom prst="rect">
          <a:avLst/>
        </a:prstGeom>
        <a:noFill/>
        <a:ln w="9525">
          <a:noFill/>
        </a:ln>
      </xdr:spPr>
    </xdr:pic>
  </etc:cellImage>
  <etc:cellImage>
    <xdr:pic>
      <xdr:nvPicPr>
        <xdr:cNvPr id="34" name="ID_17E27B6FF788434E9FBF3D532ECAE9EE"/>
        <xdr:cNvPicPr>
          <a:picLocks noChangeAspect="1"/>
        </xdr:cNvPicPr>
      </xdr:nvPicPr>
      <xdr:blipFill>
        <a:blip r:embed="rId33"/>
        <a:stretch>
          <a:fillRect/>
        </a:stretch>
      </xdr:blipFill>
      <xdr:spPr>
        <a:xfrm>
          <a:off x="2682240" y="11490960"/>
          <a:ext cx="7391400" cy="1905000"/>
        </a:xfrm>
        <a:prstGeom prst="rect">
          <a:avLst/>
        </a:prstGeom>
        <a:noFill/>
        <a:ln w="9525">
          <a:noFill/>
        </a:ln>
      </xdr:spPr>
    </xdr:pic>
  </etc:cellImage>
  <etc:cellImage>
    <xdr:pic>
      <xdr:nvPicPr>
        <xdr:cNvPr id="35" name="ID_F7687AD36FDF48D1A4BF572F689C036B"/>
        <xdr:cNvPicPr>
          <a:picLocks noChangeAspect="1"/>
        </xdr:cNvPicPr>
      </xdr:nvPicPr>
      <xdr:blipFill>
        <a:blip r:embed="rId34"/>
        <a:stretch>
          <a:fillRect/>
        </a:stretch>
      </xdr:blipFill>
      <xdr:spPr>
        <a:xfrm>
          <a:off x="2682240" y="12263755"/>
          <a:ext cx="7134225" cy="1905000"/>
        </a:xfrm>
        <a:prstGeom prst="rect">
          <a:avLst/>
        </a:prstGeom>
        <a:noFill/>
        <a:ln w="9525">
          <a:noFill/>
        </a:ln>
      </xdr:spPr>
    </xdr:pic>
  </etc:cellImage>
  <etc:cellImage>
    <xdr:pic>
      <xdr:nvPicPr>
        <xdr:cNvPr id="36" name="ID_0C9DAE039E77423BB42E411C45B6DBFE"/>
        <xdr:cNvPicPr>
          <a:picLocks noChangeAspect="1"/>
        </xdr:cNvPicPr>
      </xdr:nvPicPr>
      <xdr:blipFill>
        <a:blip r:embed="rId35"/>
        <a:stretch>
          <a:fillRect/>
        </a:stretch>
      </xdr:blipFill>
      <xdr:spPr>
        <a:xfrm>
          <a:off x="2682240" y="9311640"/>
          <a:ext cx="4762500" cy="1981200"/>
        </a:xfrm>
        <a:prstGeom prst="rect">
          <a:avLst/>
        </a:prstGeom>
        <a:noFill/>
        <a:ln w="9525">
          <a:noFill/>
        </a:ln>
      </xdr:spPr>
    </xdr:pic>
  </etc:cellImage>
  <etc:cellImage>
    <xdr:pic>
      <xdr:nvPicPr>
        <xdr:cNvPr id="37" name="ID_7476C2EC9D044FC4BDD95B0D3332BA75"/>
        <xdr:cNvPicPr>
          <a:picLocks noChangeAspect="1"/>
        </xdr:cNvPicPr>
      </xdr:nvPicPr>
      <xdr:blipFill>
        <a:blip r:embed="rId36"/>
        <a:stretch>
          <a:fillRect/>
        </a:stretch>
      </xdr:blipFill>
      <xdr:spPr>
        <a:xfrm>
          <a:off x="2682240" y="10544810"/>
          <a:ext cx="5495925" cy="1971675"/>
        </a:xfrm>
        <a:prstGeom prst="rect">
          <a:avLst/>
        </a:prstGeom>
        <a:noFill/>
        <a:ln w="9525">
          <a:noFill/>
        </a:ln>
      </xdr:spPr>
    </xdr:pic>
  </etc:cellImage>
  <etc:cellImage>
    <xdr:pic>
      <xdr:nvPicPr>
        <xdr:cNvPr id="38" name="ID_EA6BECC649CC40C5B9BC966308943500"/>
        <xdr:cNvPicPr>
          <a:picLocks noChangeAspect="1"/>
        </xdr:cNvPicPr>
      </xdr:nvPicPr>
      <xdr:blipFill>
        <a:blip r:embed="rId37"/>
        <a:stretch>
          <a:fillRect/>
        </a:stretch>
      </xdr:blipFill>
      <xdr:spPr>
        <a:xfrm>
          <a:off x="2682240" y="11809730"/>
          <a:ext cx="4105275" cy="1933575"/>
        </a:xfrm>
        <a:prstGeom prst="rect">
          <a:avLst/>
        </a:prstGeom>
        <a:noFill/>
        <a:ln w="9525">
          <a:noFill/>
        </a:ln>
      </xdr:spPr>
    </xdr:pic>
  </etc:cellImage>
  <etc:cellImage>
    <xdr:pic>
      <xdr:nvPicPr>
        <xdr:cNvPr id="39" name="ID_0C925D01CBA845CFB9125D039EAC0305"/>
        <xdr:cNvPicPr>
          <a:picLocks noChangeAspect="1"/>
        </xdr:cNvPicPr>
      </xdr:nvPicPr>
      <xdr:blipFill>
        <a:blip r:embed="rId38"/>
        <a:stretch>
          <a:fillRect/>
        </a:stretch>
      </xdr:blipFill>
      <xdr:spPr>
        <a:xfrm>
          <a:off x="2682240" y="13203555"/>
          <a:ext cx="5200650" cy="2000250"/>
        </a:xfrm>
        <a:prstGeom prst="rect">
          <a:avLst/>
        </a:prstGeom>
        <a:noFill/>
        <a:ln w="9525">
          <a:noFill/>
        </a:ln>
      </xdr:spPr>
    </xdr:pic>
  </etc:cellImage>
  <etc:cellImage>
    <xdr:pic>
      <xdr:nvPicPr>
        <xdr:cNvPr id="40" name="ID_C6A9F3C928E347379C5289445506C6E3"/>
        <xdr:cNvPicPr>
          <a:picLocks noChangeAspect="1"/>
        </xdr:cNvPicPr>
      </xdr:nvPicPr>
      <xdr:blipFill>
        <a:blip r:embed="rId39"/>
        <a:stretch>
          <a:fillRect/>
        </a:stretch>
      </xdr:blipFill>
      <xdr:spPr>
        <a:xfrm>
          <a:off x="5615940" y="11809730"/>
          <a:ext cx="9738360" cy="12618720"/>
        </a:xfrm>
        <a:prstGeom prst="rect">
          <a:avLst/>
        </a:prstGeom>
        <a:noFill/>
        <a:ln w="9525">
          <a:noFill/>
        </a:ln>
      </xdr:spPr>
    </xdr:pic>
  </etc:cellImage>
  <etc:cellImage>
    <xdr:pic>
      <xdr:nvPicPr>
        <xdr:cNvPr id="41" name="ID_39176F02C95B4F87A57CE365F160CB3D"/>
        <xdr:cNvPicPr>
          <a:picLocks noChangeAspect="1"/>
        </xdr:cNvPicPr>
      </xdr:nvPicPr>
      <xdr:blipFill>
        <a:blip r:embed="rId40"/>
        <a:stretch>
          <a:fillRect/>
        </a:stretch>
      </xdr:blipFill>
      <xdr:spPr>
        <a:xfrm>
          <a:off x="2682240" y="14788515"/>
          <a:ext cx="9753600" cy="26974800"/>
        </a:xfrm>
        <a:prstGeom prst="rect">
          <a:avLst/>
        </a:prstGeom>
        <a:noFill/>
        <a:ln w="9525">
          <a:noFill/>
        </a:ln>
      </xdr:spPr>
    </xdr:pic>
  </etc:cellImage>
  <etc:cellImage>
    <xdr:pic>
      <xdr:nvPicPr>
        <xdr:cNvPr id="42" name="ID_992667F523D84E7D893CCE66C1A37873"/>
        <xdr:cNvPicPr>
          <a:picLocks noChangeAspect="1"/>
        </xdr:cNvPicPr>
      </xdr:nvPicPr>
      <xdr:blipFill>
        <a:blip r:embed="rId41"/>
        <a:stretch>
          <a:fillRect/>
        </a:stretch>
      </xdr:blipFill>
      <xdr:spPr>
        <a:xfrm>
          <a:off x="2682240" y="20187285"/>
          <a:ext cx="3048000" cy="2124075"/>
        </a:xfrm>
        <a:prstGeom prst="rect">
          <a:avLst/>
        </a:prstGeom>
        <a:noFill/>
        <a:ln w="9525">
          <a:noFill/>
        </a:ln>
      </xdr:spPr>
    </xdr:pic>
  </etc:cellImage>
  <etc:cellImage>
    <xdr:pic>
      <xdr:nvPicPr>
        <xdr:cNvPr id="43" name="ID_DDA1234D6A7444E4A12F50CB6D548A97"/>
        <xdr:cNvPicPr>
          <a:picLocks noChangeAspect="1"/>
        </xdr:cNvPicPr>
      </xdr:nvPicPr>
      <xdr:blipFill>
        <a:blip r:embed="rId42"/>
        <a:stretch>
          <a:fillRect/>
        </a:stretch>
      </xdr:blipFill>
      <xdr:spPr>
        <a:xfrm>
          <a:off x="5615940" y="20187285"/>
          <a:ext cx="7993380" cy="12999720"/>
        </a:xfrm>
        <a:prstGeom prst="rect">
          <a:avLst/>
        </a:prstGeom>
        <a:noFill/>
        <a:ln w="9525">
          <a:noFill/>
        </a:ln>
      </xdr:spPr>
    </xdr:pic>
  </etc:cellImage>
  <etc:cellImage>
    <xdr:pic>
      <xdr:nvPicPr>
        <xdr:cNvPr id="44" name="ID_A48C43307F9C4EC0A4EF228EFB1CE584"/>
        <xdr:cNvPicPr>
          <a:picLocks noChangeAspect="1"/>
        </xdr:cNvPicPr>
      </xdr:nvPicPr>
      <xdr:blipFill>
        <a:blip r:embed="rId43"/>
        <a:stretch>
          <a:fillRect/>
        </a:stretch>
      </xdr:blipFill>
      <xdr:spPr>
        <a:xfrm>
          <a:off x="2682240" y="23159085"/>
          <a:ext cx="5905500" cy="2009775"/>
        </a:xfrm>
        <a:prstGeom prst="rect">
          <a:avLst/>
        </a:prstGeom>
        <a:noFill/>
        <a:ln w="9525">
          <a:noFill/>
        </a:ln>
      </xdr:spPr>
    </xdr:pic>
  </etc:cellImage>
  <etc:cellImage>
    <xdr:pic>
      <xdr:nvPicPr>
        <xdr:cNvPr id="45" name="ID_83A344BBA091491598607E25476A5C90"/>
        <xdr:cNvPicPr>
          <a:picLocks noChangeAspect="1"/>
        </xdr:cNvPicPr>
      </xdr:nvPicPr>
      <xdr:blipFill>
        <a:blip r:embed="rId44"/>
        <a:stretch>
          <a:fillRect/>
        </a:stretch>
      </xdr:blipFill>
      <xdr:spPr>
        <a:xfrm>
          <a:off x="2682240" y="6596380"/>
          <a:ext cx="9582150" cy="4457700"/>
        </a:xfrm>
        <a:prstGeom prst="rect">
          <a:avLst/>
        </a:prstGeom>
        <a:noFill/>
        <a:ln w="9525">
          <a:noFill/>
        </a:ln>
      </xdr:spPr>
    </xdr:pic>
  </etc:cellImage>
  <etc:cellImage>
    <xdr:pic>
      <xdr:nvPicPr>
        <xdr:cNvPr id="46" name="ID_5F9916983C534BCE92074D275C24DC59"/>
        <xdr:cNvPicPr>
          <a:picLocks noChangeAspect="1"/>
        </xdr:cNvPicPr>
      </xdr:nvPicPr>
      <xdr:blipFill>
        <a:blip r:embed="rId45"/>
        <a:stretch>
          <a:fillRect/>
        </a:stretch>
      </xdr:blipFill>
      <xdr:spPr>
        <a:xfrm>
          <a:off x="2682240" y="7973060"/>
          <a:ext cx="9753600" cy="13213080"/>
        </a:xfrm>
        <a:prstGeom prst="rect">
          <a:avLst/>
        </a:prstGeom>
        <a:noFill/>
        <a:ln w="9525">
          <a:noFill/>
        </a:ln>
      </xdr:spPr>
    </xdr:pic>
  </etc:cellImage>
  <etc:cellImage>
    <xdr:pic>
      <xdr:nvPicPr>
        <xdr:cNvPr id="47" name="ID_50AEAAB542554BE283A000926991AAB2"/>
        <xdr:cNvPicPr>
          <a:picLocks noChangeAspect="1"/>
        </xdr:cNvPicPr>
      </xdr:nvPicPr>
      <xdr:blipFill>
        <a:blip r:embed="rId46"/>
        <a:stretch>
          <a:fillRect/>
        </a:stretch>
      </xdr:blipFill>
      <xdr:spPr>
        <a:xfrm>
          <a:off x="2682240" y="10791190"/>
          <a:ext cx="6848475" cy="1981200"/>
        </a:xfrm>
        <a:prstGeom prst="rect">
          <a:avLst/>
        </a:prstGeom>
        <a:noFill/>
        <a:ln w="9525">
          <a:noFill/>
        </a:ln>
      </xdr:spPr>
    </xdr:pic>
  </etc:cellImage>
  <etc:cellImage>
    <xdr:pic>
      <xdr:nvPicPr>
        <xdr:cNvPr id="48" name="ID_0C4B6A5731DA433BB50492197862746C"/>
        <xdr:cNvPicPr>
          <a:picLocks noChangeAspect="1"/>
        </xdr:cNvPicPr>
      </xdr:nvPicPr>
      <xdr:blipFill>
        <a:blip r:embed="rId47"/>
        <a:stretch>
          <a:fillRect/>
        </a:stretch>
      </xdr:blipFill>
      <xdr:spPr>
        <a:xfrm>
          <a:off x="2682240" y="11603990"/>
          <a:ext cx="4162425" cy="1962150"/>
        </a:xfrm>
        <a:prstGeom prst="rect">
          <a:avLst/>
        </a:prstGeom>
        <a:noFill/>
        <a:ln w="9525">
          <a:noFill/>
        </a:ln>
      </xdr:spPr>
    </xdr:pic>
  </etc:cellImage>
  <etc:cellImage>
    <xdr:pic>
      <xdr:nvPicPr>
        <xdr:cNvPr id="49" name="ID_EB7501CBFA92443CA2EDBBE281254EC4"/>
        <xdr:cNvPicPr>
          <a:picLocks noChangeAspect="1"/>
        </xdr:cNvPicPr>
      </xdr:nvPicPr>
      <xdr:blipFill>
        <a:blip r:embed="rId48"/>
        <a:stretch>
          <a:fillRect/>
        </a:stretch>
      </xdr:blipFill>
      <xdr:spPr>
        <a:xfrm>
          <a:off x="9799320" y="10791190"/>
          <a:ext cx="9753600" cy="23454360"/>
        </a:xfrm>
        <a:prstGeom prst="rect">
          <a:avLst/>
        </a:prstGeom>
        <a:noFill/>
        <a:ln w="9525">
          <a:noFill/>
        </a:ln>
      </xdr:spPr>
    </xdr:pic>
  </etc:cellImage>
  <etc:cellImage>
    <xdr:pic>
      <xdr:nvPicPr>
        <xdr:cNvPr id="50" name="ID_95C7C92078264E09B0449AEAE9F09692"/>
        <xdr:cNvPicPr>
          <a:picLocks noChangeAspect="1"/>
        </xdr:cNvPicPr>
      </xdr:nvPicPr>
      <xdr:blipFill>
        <a:blip r:embed="rId49"/>
        <a:stretch>
          <a:fillRect/>
        </a:stretch>
      </xdr:blipFill>
      <xdr:spPr>
        <a:xfrm>
          <a:off x="2682240" y="15002510"/>
          <a:ext cx="5934075" cy="1905000"/>
        </a:xfrm>
        <a:prstGeom prst="rect">
          <a:avLst/>
        </a:prstGeom>
        <a:noFill/>
        <a:ln w="9525">
          <a:noFill/>
        </a:ln>
      </xdr:spPr>
    </xdr:pic>
  </etc:cellImage>
  <etc:cellImage>
    <xdr:pic>
      <xdr:nvPicPr>
        <xdr:cNvPr id="51" name="ID_2A0FB2BAA6944CBBB6BD8990D609B7F5"/>
        <xdr:cNvPicPr>
          <a:picLocks noChangeAspect="1"/>
        </xdr:cNvPicPr>
      </xdr:nvPicPr>
      <xdr:blipFill>
        <a:blip r:embed="rId50"/>
        <a:stretch>
          <a:fillRect/>
        </a:stretch>
      </xdr:blipFill>
      <xdr:spPr>
        <a:xfrm>
          <a:off x="2682240" y="16389350"/>
          <a:ext cx="6981825" cy="2000250"/>
        </a:xfrm>
        <a:prstGeom prst="rect">
          <a:avLst/>
        </a:prstGeom>
        <a:noFill/>
        <a:ln w="9525">
          <a:noFill/>
        </a:ln>
      </xdr:spPr>
    </xdr:pic>
  </etc:cellImage>
  <etc:cellImage>
    <xdr:pic>
      <xdr:nvPicPr>
        <xdr:cNvPr id="52" name="ID_74926DC32DDF4372B6671C4836662A10"/>
        <xdr:cNvPicPr>
          <a:picLocks noChangeAspect="1"/>
        </xdr:cNvPicPr>
      </xdr:nvPicPr>
      <xdr:blipFill>
        <a:blip r:embed="rId51"/>
        <a:stretch>
          <a:fillRect/>
        </a:stretch>
      </xdr:blipFill>
      <xdr:spPr>
        <a:xfrm>
          <a:off x="2682240" y="17245965"/>
          <a:ext cx="5334000" cy="1905000"/>
        </a:xfrm>
        <a:prstGeom prst="rect">
          <a:avLst/>
        </a:prstGeom>
        <a:noFill/>
        <a:ln w="9525">
          <a:noFill/>
        </a:ln>
      </xdr:spPr>
    </xdr:pic>
  </etc:cellImage>
  <etc:cellImage>
    <xdr:pic>
      <xdr:nvPicPr>
        <xdr:cNvPr id="53" name="ID_02F9D629B0CD4481AD49A71DB304B5D4"/>
        <xdr:cNvPicPr>
          <a:picLocks noChangeAspect="1"/>
        </xdr:cNvPicPr>
      </xdr:nvPicPr>
      <xdr:blipFill>
        <a:blip r:embed="rId52"/>
        <a:stretch>
          <a:fillRect/>
        </a:stretch>
      </xdr:blipFill>
      <xdr:spPr>
        <a:xfrm>
          <a:off x="5615940" y="15002510"/>
          <a:ext cx="9753600" cy="21183600"/>
        </a:xfrm>
        <a:prstGeom prst="rect">
          <a:avLst/>
        </a:prstGeom>
        <a:noFill/>
        <a:ln w="9525">
          <a:noFill/>
        </a:ln>
      </xdr:spPr>
    </xdr:pic>
  </etc:cellImage>
  <etc:cellImage>
    <xdr:pic>
      <xdr:nvPicPr>
        <xdr:cNvPr id="54" name="ID_5A969EDA2A4149AFA38A5ED1D0EA3369"/>
        <xdr:cNvPicPr>
          <a:picLocks noChangeAspect="1"/>
        </xdr:cNvPicPr>
      </xdr:nvPicPr>
      <xdr:blipFill>
        <a:blip r:embed="rId53"/>
        <a:stretch>
          <a:fillRect/>
        </a:stretch>
      </xdr:blipFill>
      <xdr:spPr>
        <a:xfrm>
          <a:off x="8572500" y="16389350"/>
          <a:ext cx="9753600" cy="25344120"/>
        </a:xfrm>
        <a:prstGeom prst="rect">
          <a:avLst/>
        </a:prstGeom>
        <a:noFill/>
        <a:ln w="9525">
          <a:noFill/>
        </a:ln>
      </xdr:spPr>
    </xdr:pic>
  </etc:cellImage>
  <etc:cellImage>
    <xdr:pic>
      <xdr:nvPicPr>
        <xdr:cNvPr id="55" name="ID_B50FDCABD9B54C5A891B55E5146DDA61"/>
        <xdr:cNvPicPr>
          <a:picLocks noChangeAspect="1"/>
        </xdr:cNvPicPr>
      </xdr:nvPicPr>
      <xdr:blipFill>
        <a:blip r:embed="rId54"/>
        <a:stretch>
          <a:fillRect/>
        </a:stretch>
      </xdr:blipFill>
      <xdr:spPr>
        <a:xfrm>
          <a:off x="2682240" y="21521420"/>
          <a:ext cx="9753600" cy="23515320"/>
        </a:xfrm>
        <a:prstGeom prst="rect">
          <a:avLst/>
        </a:prstGeom>
        <a:noFill/>
        <a:ln w="9525">
          <a:noFill/>
        </a:ln>
      </xdr:spPr>
    </xdr:pic>
  </etc:cellImage>
  <etc:cellImage>
    <xdr:pic>
      <xdr:nvPicPr>
        <xdr:cNvPr id="56" name="ID_2F24F57781AC4E24AF8183A1F41AA6B6"/>
        <xdr:cNvPicPr>
          <a:picLocks noChangeAspect="1"/>
        </xdr:cNvPicPr>
      </xdr:nvPicPr>
      <xdr:blipFill>
        <a:blip r:embed="rId55"/>
        <a:stretch>
          <a:fillRect/>
        </a:stretch>
      </xdr:blipFill>
      <xdr:spPr>
        <a:xfrm>
          <a:off x="2682240" y="26920190"/>
          <a:ext cx="5524500" cy="1895475"/>
        </a:xfrm>
        <a:prstGeom prst="rect">
          <a:avLst/>
        </a:prstGeom>
        <a:noFill/>
        <a:ln w="9525">
          <a:noFill/>
        </a:ln>
      </xdr:spPr>
    </xdr:pic>
  </etc:cellImage>
  <etc:cellImage>
    <xdr:pic>
      <xdr:nvPicPr>
        <xdr:cNvPr id="57" name="ID_C106760610304CB685BA28B5780FD22E"/>
        <xdr:cNvPicPr>
          <a:picLocks noChangeAspect="1"/>
        </xdr:cNvPicPr>
      </xdr:nvPicPr>
      <xdr:blipFill>
        <a:blip r:embed="rId56"/>
        <a:stretch>
          <a:fillRect/>
        </a:stretch>
      </xdr:blipFill>
      <xdr:spPr>
        <a:xfrm>
          <a:off x="8572500" y="9955530"/>
          <a:ext cx="9753600" cy="27233880"/>
        </a:xfrm>
        <a:prstGeom prst="rect">
          <a:avLst/>
        </a:prstGeom>
        <a:noFill/>
        <a:ln w="9525">
          <a:noFill/>
        </a:ln>
      </xdr:spPr>
    </xdr:pic>
  </etc:cellImage>
  <etc:cellImage>
    <xdr:pic>
      <xdr:nvPicPr>
        <xdr:cNvPr id="58" name="ID_7C2C620879364573AA05F131834866E6"/>
        <xdr:cNvPicPr>
          <a:picLocks noChangeAspect="1"/>
        </xdr:cNvPicPr>
      </xdr:nvPicPr>
      <xdr:blipFill>
        <a:blip r:embed="rId57"/>
        <a:stretch>
          <a:fillRect/>
        </a:stretch>
      </xdr:blipFill>
      <xdr:spPr>
        <a:xfrm>
          <a:off x="2682240" y="13537565"/>
          <a:ext cx="4724400" cy="1885950"/>
        </a:xfrm>
        <a:prstGeom prst="rect">
          <a:avLst/>
        </a:prstGeom>
        <a:noFill/>
        <a:ln w="9525">
          <a:noFill/>
        </a:ln>
      </xdr:spPr>
    </xdr:pic>
  </etc:cellImage>
  <etc:cellImage>
    <xdr:pic>
      <xdr:nvPicPr>
        <xdr:cNvPr id="59" name="ID_4E25A09B92014BCC811DD385A0A14EF9"/>
        <xdr:cNvPicPr>
          <a:picLocks noChangeAspect="1"/>
        </xdr:cNvPicPr>
      </xdr:nvPicPr>
      <xdr:blipFill>
        <a:blip r:embed="rId58"/>
        <a:stretch>
          <a:fillRect/>
        </a:stretch>
      </xdr:blipFill>
      <xdr:spPr>
        <a:xfrm>
          <a:off x="2682240" y="16113125"/>
          <a:ext cx="4371975" cy="1905000"/>
        </a:xfrm>
        <a:prstGeom prst="rect">
          <a:avLst/>
        </a:prstGeom>
        <a:noFill/>
        <a:ln w="9525">
          <a:noFill/>
        </a:ln>
      </xdr:spPr>
    </xdr:pic>
  </etc:cellImage>
  <etc:cellImage>
    <xdr:pic>
      <xdr:nvPicPr>
        <xdr:cNvPr id="60" name="ID_542036CEA669400FBB48CD07AB025911"/>
        <xdr:cNvPicPr>
          <a:picLocks noChangeAspect="1"/>
        </xdr:cNvPicPr>
      </xdr:nvPicPr>
      <xdr:blipFill>
        <a:blip r:embed="rId59"/>
        <a:stretch>
          <a:fillRect/>
        </a:stretch>
      </xdr:blipFill>
      <xdr:spPr>
        <a:xfrm>
          <a:off x="2682240" y="17698085"/>
          <a:ext cx="7019925" cy="1924050"/>
        </a:xfrm>
        <a:prstGeom prst="rect">
          <a:avLst/>
        </a:prstGeom>
        <a:noFill/>
        <a:ln w="9525">
          <a:noFill/>
        </a:ln>
      </xdr:spPr>
    </xdr:pic>
  </etc:cellImage>
  <etc:cellImage>
    <xdr:pic>
      <xdr:nvPicPr>
        <xdr:cNvPr id="61" name="ID_264484DB629E4EDC9C74AE4B2AEF0C52"/>
        <xdr:cNvPicPr>
          <a:picLocks noChangeAspect="1"/>
        </xdr:cNvPicPr>
      </xdr:nvPicPr>
      <xdr:blipFill>
        <a:blip r:embed="rId60"/>
        <a:stretch>
          <a:fillRect/>
        </a:stretch>
      </xdr:blipFill>
      <xdr:spPr>
        <a:xfrm>
          <a:off x="2682240" y="18716625"/>
          <a:ext cx="9753600" cy="27873960"/>
        </a:xfrm>
        <a:prstGeom prst="rect">
          <a:avLst/>
        </a:prstGeom>
        <a:noFill/>
        <a:ln w="9525">
          <a:noFill/>
        </a:ln>
      </xdr:spPr>
    </xdr:pic>
  </etc:cellImage>
  <etc:cellImage>
    <xdr:pic>
      <xdr:nvPicPr>
        <xdr:cNvPr id="62" name="ID_841E7B8597DC402E9CE2EAEF437FBC19"/>
        <xdr:cNvPicPr>
          <a:picLocks noChangeAspect="1"/>
        </xdr:cNvPicPr>
      </xdr:nvPicPr>
      <xdr:blipFill>
        <a:blip r:embed="rId61"/>
        <a:stretch>
          <a:fillRect/>
        </a:stretch>
      </xdr:blipFill>
      <xdr:spPr>
        <a:xfrm>
          <a:off x="5615940" y="11110595"/>
          <a:ext cx="8244840" cy="25184100"/>
        </a:xfrm>
        <a:prstGeom prst="rect">
          <a:avLst/>
        </a:prstGeom>
        <a:noFill/>
        <a:ln w="9525">
          <a:noFill/>
        </a:ln>
      </xdr:spPr>
    </xdr:pic>
  </etc:cellImage>
  <etc:cellImage>
    <xdr:pic>
      <xdr:nvPicPr>
        <xdr:cNvPr id="63" name="ID_53A5A6270CDD44F1A8AF0FD70F775BCC"/>
        <xdr:cNvPicPr>
          <a:picLocks noChangeAspect="1"/>
        </xdr:cNvPicPr>
      </xdr:nvPicPr>
      <xdr:blipFill>
        <a:blip r:embed="rId62"/>
        <a:stretch>
          <a:fillRect/>
        </a:stretch>
      </xdr:blipFill>
      <xdr:spPr>
        <a:xfrm>
          <a:off x="2682240" y="15233015"/>
          <a:ext cx="5200650" cy="1905000"/>
        </a:xfrm>
        <a:prstGeom prst="rect">
          <a:avLst/>
        </a:prstGeom>
        <a:noFill/>
        <a:ln w="9525">
          <a:noFill/>
        </a:ln>
      </xdr:spPr>
    </xdr:pic>
  </etc:cellImage>
  <etc:cellImage>
    <xdr:pic>
      <xdr:nvPicPr>
        <xdr:cNvPr id="64" name="ID_84B60F613FEE4CC387AE22B17910291E"/>
        <xdr:cNvPicPr>
          <a:picLocks noChangeAspect="1"/>
        </xdr:cNvPicPr>
      </xdr:nvPicPr>
      <xdr:blipFill>
        <a:blip r:embed="rId63"/>
        <a:stretch>
          <a:fillRect/>
        </a:stretch>
      </xdr:blipFill>
      <xdr:spPr>
        <a:xfrm>
          <a:off x="2682240" y="16520160"/>
          <a:ext cx="6619875" cy="1895475"/>
        </a:xfrm>
        <a:prstGeom prst="rect">
          <a:avLst/>
        </a:prstGeom>
        <a:noFill/>
        <a:ln w="9525">
          <a:noFill/>
        </a:ln>
      </xdr:spPr>
    </xdr:pic>
  </etc:cellImage>
  <etc:cellImage>
    <xdr:pic>
      <xdr:nvPicPr>
        <xdr:cNvPr id="66" name="ID_2ED060196CE04528974242D4AB0A73C0"/>
        <xdr:cNvPicPr>
          <a:picLocks noChangeAspect="1"/>
        </xdr:cNvPicPr>
      </xdr:nvPicPr>
      <xdr:blipFill>
        <a:blip r:embed="rId64"/>
        <a:stretch>
          <a:fillRect/>
        </a:stretch>
      </xdr:blipFill>
      <xdr:spPr>
        <a:xfrm>
          <a:off x="2682240" y="7428865"/>
          <a:ext cx="6134100" cy="1990725"/>
        </a:xfrm>
        <a:prstGeom prst="rect">
          <a:avLst/>
        </a:prstGeom>
        <a:noFill/>
        <a:ln w="9525">
          <a:noFill/>
        </a:ln>
      </xdr:spPr>
    </xdr:pic>
  </etc:cellImage>
  <etc:cellImage>
    <xdr:pic>
      <xdr:nvPicPr>
        <xdr:cNvPr id="67" name="ID_3455922C53FE450BB8F683B563ED0790"/>
        <xdr:cNvPicPr>
          <a:picLocks noChangeAspect="1"/>
        </xdr:cNvPicPr>
      </xdr:nvPicPr>
      <xdr:blipFill>
        <a:blip r:embed="rId65"/>
        <a:stretch>
          <a:fillRect/>
        </a:stretch>
      </xdr:blipFill>
      <xdr:spPr>
        <a:xfrm>
          <a:off x="2682240" y="9410065"/>
          <a:ext cx="6962775" cy="1943100"/>
        </a:xfrm>
        <a:prstGeom prst="rect">
          <a:avLst/>
        </a:prstGeom>
        <a:noFill/>
        <a:ln w="9525">
          <a:noFill/>
        </a:ln>
      </xdr:spPr>
    </xdr:pic>
  </etc:cellImage>
  <etc:cellImage>
    <xdr:pic>
      <xdr:nvPicPr>
        <xdr:cNvPr id="68" name="ID_1D33E89EF97242378C531B6D440D4734"/>
        <xdr:cNvPicPr>
          <a:picLocks noChangeAspect="1"/>
        </xdr:cNvPicPr>
      </xdr:nvPicPr>
      <xdr:blipFill>
        <a:blip r:embed="rId66"/>
        <a:stretch>
          <a:fillRect/>
        </a:stretch>
      </xdr:blipFill>
      <xdr:spPr>
        <a:xfrm>
          <a:off x="2682240" y="10245090"/>
          <a:ext cx="6143625" cy="2038350"/>
        </a:xfrm>
        <a:prstGeom prst="rect">
          <a:avLst/>
        </a:prstGeom>
        <a:noFill/>
        <a:ln w="9525">
          <a:noFill/>
        </a:ln>
      </xdr:spPr>
    </xdr:pic>
  </etc:cellImage>
  <etc:cellImage>
    <xdr:pic>
      <xdr:nvPicPr>
        <xdr:cNvPr id="69" name="ID_BDD488A8BA3D41FAA13B051C8AC84C8B"/>
        <xdr:cNvPicPr>
          <a:picLocks noChangeAspect="1"/>
        </xdr:cNvPicPr>
      </xdr:nvPicPr>
      <xdr:blipFill>
        <a:blip r:embed="rId67"/>
        <a:stretch>
          <a:fillRect/>
        </a:stretch>
      </xdr:blipFill>
      <xdr:spPr>
        <a:xfrm>
          <a:off x="2682240" y="13181965"/>
          <a:ext cx="5734050" cy="1819275"/>
        </a:xfrm>
        <a:prstGeom prst="rect">
          <a:avLst/>
        </a:prstGeom>
        <a:noFill/>
        <a:ln w="9525">
          <a:noFill/>
        </a:ln>
      </xdr:spPr>
    </xdr:pic>
  </etc:cellImage>
  <etc:cellImage>
    <xdr:pic>
      <xdr:nvPicPr>
        <xdr:cNvPr id="70" name="ID_56345A7D891C4169B9833548B8E8EF35"/>
        <xdr:cNvPicPr>
          <a:picLocks noChangeAspect="1"/>
        </xdr:cNvPicPr>
      </xdr:nvPicPr>
      <xdr:blipFill>
        <a:blip r:embed="rId68"/>
        <a:stretch>
          <a:fillRect/>
        </a:stretch>
      </xdr:blipFill>
      <xdr:spPr>
        <a:xfrm>
          <a:off x="2682240" y="14128115"/>
          <a:ext cx="5295900" cy="1866900"/>
        </a:xfrm>
        <a:prstGeom prst="rect">
          <a:avLst/>
        </a:prstGeom>
        <a:noFill/>
        <a:ln w="9525">
          <a:noFill/>
        </a:ln>
      </xdr:spPr>
    </xdr:pic>
  </etc:cellImage>
  <etc:cellImage>
    <xdr:pic>
      <xdr:nvPicPr>
        <xdr:cNvPr id="71" name="ID_5C79AC53145549BA85CD64573C86D93A"/>
        <xdr:cNvPicPr>
          <a:picLocks noChangeAspect="1"/>
        </xdr:cNvPicPr>
      </xdr:nvPicPr>
      <xdr:blipFill>
        <a:blip r:embed="rId69"/>
        <a:stretch>
          <a:fillRect/>
        </a:stretch>
      </xdr:blipFill>
      <xdr:spPr>
        <a:xfrm>
          <a:off x="5615940" y="4556760"/>
          <a:ext cx="9753600" cy="13807440"/>
        </a:xfrm>
        <a:prstGeom prst="rect">
          <a:avLst/>
        </a:prstGeom>
        <a:noFill/>
        <a:ln w="9525">
          <a:noFill/>
        </a:ln>
      </xdr:spPr>
    </xdr:pic>
  </etc:cellImage>
  <etc:cellImage>
    <xdr:pic>
      <xdr:nvPicPr>
        <xdr:cNvPr id="72" name="ID_4D87865721254384A4B073345B36BE6C"/>
        <xdr:cNvPicPr>
          <a:picLocks noChangeAspect="1"/>
        </xdr:cNvPicPr>
      </xdr:nvPicPr>
      <xdr:blipFill>
        <a:blip r:embed="rId70"/>
        <a:stretch>
          <a:fillRect/>
        </a:stretch>
      </xdr:blipFill>
      <xdr:spPr>
        <a:xfrm>
          <a:off x="5615940" y="5843905"/>
          <a:ext cx="9753600" cy="25770840"/>
        </a:xfrm>
        <a:prstGeom prst="rect">
          <a:avLst/>
        </a:prstGeom>
        <a:noFill/>
        <a:ln w="9525">
          <a:noFill/>
        </a:ln>
      </xdr:spPr>
    </xdr:pic>
  </etc:cellImage>
  <etc:cellImage>
    <xdr:pic>
      <xdr:nvPicPr>
        <xdr:cNvPr id="73" name="ID_740D7A15B8B54F808D23A78B27C06A96"/>
        <xdr:cNvPicPr>
          <a:picLocks noChangeAspect="1"/>
        </xdr:cNvPicPr>
      </xdr:nvPicPr>
      <xdr:blipFill>
        <a:blip r:embed="rId71"/>
        <a:stretch>
          <a:fillRect/>
        </a:stretch>
      </xdr:blipFill>
      <xdr:spPr>
        <a:xfrm>
          <a:off x="5615940" y="7428865"/>
          <a:ext cx="9395460" cy="25709880"/>
        </a:xfrm>
        <a:prstGeom prst="rect">
          <a:avLst/>
        </a:prstGeom>
        <a:noFill/>
        <a:ln w="9525">
          <a:noFill/>
        </a:ln>
      </xdr:spPr>
    </xdr:pic>
  </etc:cellImage>
  <etc:cellImage>
    <xdr:pic>
      <xdr:nvPicPr>
        <xdr:cNvPr id="74" name="ID_D48C750985CB4A56AF55BFA3EE9D1087"/>
        <xdr:cNvPicPr>
          <a:picLocks noChangeAspect="1"/>
        </xdr:cNvPicPr>
      </xdr:nvPicPr>
      <xdr:blipFill>
        <a:blip r:embed="rId72"/>
        <a:stretch>
          <a:fillRect/>
        </a:stretch>
      </xdr:blipFill>
      <xdr:spPr>
        <a:xfrm>
          <a:off x="5615940" y="9410065"/>
          <a:ext cx="9753600" cy="18044160"/>
        </a:xfrm>
        <a:prstGeom prst="rect">
          <a:avLst/>
        </a:prstGeom>
        <a:noFill/>
        <a:ln w="9525">
          <a:noFill/>
        </a:ln>
      </xdr:spPr>
    </xdr:pic>
  </etc:cellImage>
  <etc:cellImage>
    <xdr:pic>
      <xdr:nvPicPr>
        <xdr:cNvPr id="75" name="ID_36D307FBBC4947328ED89E55C8A42311"/>
        <xdr:cNvPicPr>
          <a:picLocks noChangeAspect="1"/>
        </xdr:cNvPicPr>
      </xdr:nvPicPr>
      <xdr:blipFill>
        <a:blip r:embed="rId73"/>
        <a:stretch>
          <a:fillRect/>
        </a:stretch>
      </xdr:blipFill>
      <xdr:spPr>
        <a:xfrm>
          <a:off x="5615940" y="13181965"/>
          <a:ext cx="9753600" cy="20208240"/>
        </a:xfrm>
        <a:prstGeom prst="rect">
          <a:avLst/>
        </a:prstGeom>
        <a:noFill/>
        <a:ln w="9525">
          <a:noFill/>
        </a:ln>
      </xdr:spPr>
    </xdr:pic>
  </etc:cellImage>
  <etc:cellImage>
    <xdr:pic>
      <xdr:nvPicPr>
        <xdr:cNvPr id="76" name="ID_E41AE4BE11774D7B88D8C6EBC90F54ED"/>
        <xdr:cNvPicPr>
          <a:picLocks noChangeAspect="1"/>
        </xdr:cNvPicPr>
      </xdr:nvPicPr>
      <xdr:blipFill>
        <a:blip r:embed="rId74"/>
        <a:stretch>
          <a:fillRect/>
        </a:stretch>
      </xdr:blipFill>
      <xdr:spPr>
        <a:xfrm>
          <a:off x="0" y="16153765"/>
          <a:ext cx="9753600" cy="22418040"/>
        </a:xfrm>
        <a:prstGeom prst="rect">
          <a:avLst/>
        </a:prstGeom>
        <a:noFill/>
        <a:ln w="9525">
          <a:noFill/>
        </a:ln>
      </xdr:spPr>
    </xdr:pic>
  </etc:cellImage>
  <etc:cellImage>
    <xdr:pic>
      <xdr:nvPicPr>
        <xdr:cNvPr id="65" name="ID_6700D4D0639C41B68EA092A620FD52F9"/>
        <xdr:cNvPicPr>
          <a:picLocks noChangeAspect="1"/>
        </xdr:cNvPicPr>
      </xdr:nvPicPr>
      <xdr:blipFill>
        <a:blip r:embed="rId75"/>
        <a:stretch>
          <a:fillRect/>
        </a:stretch>
      </xdr:blipFill>
      <xdr:spPr>
        <a:xfrm>
          <a:off x="2682240" y="17083405"/>
          <a:ext cx="5410200" cy="2009775"/>
        </a:xfrm>
        <a:prstGeom prst="rect">
          <a:avLst/>
        </a:prstGeom>
        <a:noFill/>
        <a:ln w="9525">
          <a:noFill/>
        </a:ln>
      </xdr:spPr>
    </xdr:pic>
  </etc:cellImage>
  <etc:cellImage>
    <xdr:pic>
      <xdr:nvPicPr>
        <xdr:cNvPr id="77" name="ID_1D884669D39E45CDAF61CC8FEFE1F568"/>
        <xdr:cNvPicPr>
          <a:picLocks noChangeAspect="1"/>
        </xdr:cNvPicPr>
      </xdr:nvPicPr>
      <xdr:blipFill>
        <a:blip r:embed="rId76"/>
        <a:stretch>
          <a:fillRect/>
        </a:stretch>
      </xdr:blipFill>
      <xdr:spPr>
        <a:xfrm>
          <a:off x="2682240" y="20283805"/>
          <a:ext cx="4200525" cy="1933575"/>
        </a:xfrm>
        <a:prstGeom prst="rect">
          <a:avLst/>
        </a:prstGeom>
        <a:noFill/>
        <a:ln w="9525">
          <a:noFill/>
        </a:ln>
      </xdr:spPr>
    </xdr:pic>
  </etc:cellImage>
  <etc:cellImage>
    <xdr:pic>
      <xdr:nvPicPr>
        <xdr:cNvPr id="78" name="ID_7ED584F2A51C4E479D7F33673D0B3643"/>
        <xdr:cNvPicPr>
          <a:picLocks noChangeAspect="1"/>
        </xdr:cNvPicPr>
      </xdr:nvPicPr>
      <xdr:blipFill>
        <a:blip r:embed="rId77"/>
        <a:stretch>
          <a:fillRect/>
        </a:stretch>
      </xdr:blipFill>
      <xdr:spPr>
        <a:xfrm>
          <a:off x="3339465" y="8914130"/>
          <a:ext cx="5867400" cy="2009775"/>
        </a:xfrm>
        <a:prstGeom prst="rect">
          <a:avLst/>
        </a:prstGeom>
        <a:noFill/>
        <a:ln w="9525">
          <a:noFill/>
        </a:ln>
      </xdr:spPr>
    </xdr:pic>
  </etc:cellImage>
  <etc:cellImage>
    <xdr:pic>
      <xdr:nvPicPr>
        <xdr:cNvPr id="79" name="ID_3D2218C99DE34672A8B627FD214DEEAA"/>
        <xdr:cNvPicPr>
          <a:picLocks noChangeAspect="1"/>
        </xdr:cNvPicPr>
      </xdr:nvPicPr>
      <xdr:blipFill>
        <a:blip r:embed="rId78"/>
        <a:stretch>
          <a:fillRect/>
        </a:stretch>
      </xdr:blipFill>
      <xdr:spPr>
        <a:xfrm>
          <a:off x="3339465" y="9933940"/>
          <a:ext cx="6362700" cy="2000250"/>
        </a:xfrm>
        <a:prstGeom prst="rect">
          <a:avLst/>
        </a:prstGeom>
        <a:noFill/>
        <a:ln w="9525">
          <a:noFill/>
        </a:ln>
      </xdr:spPr>
    </xdr:pic>
  </etc:cellImage>
  <etc:cellImage>
    <xdr:pic>
      <xdr:nvPicPr>
        <xdr:cNvPr id="80" name="ID_2C839C41BE324B6B86F224A9B43F63C3"/>
        <xdr:cNvPicPr>
          <a:picLocks noChangeAspect="1"/>
        </xdr:cNvPicPr>
      </xdr:nvPicPr>
      <xdr:blipFill>
        <a:blip r:embed="rId79"/>
        <a:stretch>
          <a:fillRect/>
        </a:stretch>
      </xdr:blipFill>
      <xdr:spPr>
        <a:xfrm>
          <a:off x="3339465" y="12480290"/>
          <a:ext cx="4676775" cy="1924050"/>
        </a:xfrm>
        <a:prstGeom prst="rect">
          <a:avLst/>
        </a:prstGeom>
        <a:noFill/>
        <a:ln w="9525">
          <a:noFill/>
        </a:ln>
      </xdr:spPr>
    </xdr:pic>
  </etc:cellImage>
  <etc:cellImage>
    <xdr:pic>
      <xdr:nvPicPr>
        <xdr:cNvPr id="81" name="ID_D5002D16BA794B638F5F630E9520AC3F"/>
        <xdr:cNvPicPr>
          <a:picLocks noChangeAspect="1"/>
        </xdr:cNvPicPr>
      </xdr:nvPicPr>
      <xdr:blipFill>
        <a:blip r:embed="rId80"/>
        <a:stretch>
          <a:fillRect/>
        </a:stretch>
      </xdr:blipFill>
      <xdr:spPr>
        <a:xfrm>
          <a:off x="3339465" y="13700125"/>
          <a:ext cx="8477250" cy="1905000"/>
        </a:xfrm>
        <a:prstGeom prst="rect">
          <a:avLst/>
        </a:prstGeom>
        <a:noFill/>
        <a:ln w="9525">
          <a:noFill/>
        </a:ln>
      </xdr:spPr>
    </xdr:pic>
  </etc:cellImage>
  <etc:cellImage>
    <xdr:pic>
      <xdr:nvPicPr>
        <xdr:cNvPr id="82" name="ID_82FB2B06F63946F898061B89EC725627"/>
        <xdr:cNvPicPr>
          <a:picLocks noChangeAspect="1"/>
        </xdr:cNvPicPr>
      </xdr:nvPicPr>
      <xdr:blipFill>
        <a:blip r:embed="rId81"/>
        <a:stretch>
          <a:fillRect/>
        </a:stretch>
      </xdr:blipFill>
      <xdr:spPr>
        <a:xfrm>
          <a:off x="3339465" y="14857730"/>
          <a:ext cx="6296025" cy="1895475"/>
        </a:xfrm>
        <a:prstGeom prst="rect">
          <a:avLst/>
        </a:prstGeom>
        <a:noFill/>
        <a:ln w="9525">
          <a:noFill/>
        </a:ln>
      </xdr:spPr>
    </xdr:pic>
  </etc:cellImage>
  <etc:cellImage>
    <xdr:pic>
      <xdr:nvPicPr>
        <xdr:cNvPr id="83" name="ID_EDB97774E3FE4F339C848284404B7783"/>
        <xdr:cNvPicPr>
          <a:picLocks noChangeAspect="1"/>
        </xdr:cNvPicPr>
      </xdr:nvPicPr>
      <xdr:blipFill>
        <a:blip r:embed="rId82"/>
        <a:stretch>
          <a:fillRect/>
        </a:stretch>
      </xdr:blipFill>
      <xdr:spPr>
        <a:xfrm>
          <a:off x="3339465" y="16244570"/>
          <a:ext cx="4143375" cy="1990725"/>
        </a:xfrm>
        <a:prstGeom prst="rect">
          <a:avLst/>
        </a:prstGeom>
        <a:noFill/>
        <a:ln w="9525">
          <a:noFill/>
        </a:ln>
      </xdr:spPr>
    </xdr:pic>
  </etc:cellImage>
  <etc:cellImage>
    <xdr:pic>
      <xdr:nvPicPr>
        <xdr:cNvPr id="84" name="ID_810BBFA345684DADBCB653807413CEBB"/>
        <xdr:cNvPicPr>
          <a:picLocks noChangeAspect="1"/>
        </xdr:cNvPicPr>
      </xdr:nvPicPr>
      <xdr:blipFill>
        <a:blip r:embed="rId83"/>
        <a:stretch>
          <a:fillRect/>
        </a:stretch>
      </xdr:blipFill>
      <xdr:spPr>
        <a:xfrm>
          <a:off x="3339465" y="18652490"/>
          <a:ext cx="5905500" cy="1943100"/>
        </a:xfrm>
        <a:prstGeom prst="rect">
          <a:avLst/>
        </a:prstGeom>
        <a:noFill/>
        <a:ln w="9525">
          <a:noFill/>
        </a:ln>
      </xdr:spPr>
    </xdr:pic>
  </etc:cellImage>
  <etc:cellImage>
    <xdr:pic>
      <xdr:nvPicPr>
        <xdr:cNvPr id="85" name="ID_6A34B417EF7C48F18159E04DD61062C1"/>
        <xdr:cNvPicPr>
          <a:picLocks noChangeAspect="1"/>
        </xdr:cNvPicPr>
      </xdr:nvPicPr>
      <xdr:blipFill>
        <a:blip r:embed="rId84"/>
        <a:stretch>
          <a:fillRect/>
        </a:stretch>
      </xdr:blipFill>
      <xdr:spPr>
        <a:xfrm>
          <a:off x="0" y="19841210"/>
          <a:ext cx="9753600" cy="26151840"/>
        </a:xfrm>
        <a:prstGeom prst="rect">
          <a:avLst/>
        </a:prstGeom>
        <a:noFill/>
        <a:ln w="9525">
          <a:noFill/>
        </a:ln>
      </xdr:spPr>
    </xdr:pic>
  </etc:cellImage>
  <etc:cellImage>
    <xdr:pic>
      <xdr:nvPicPr>
        <xdr:cNvPr id="86" name="ID_580B3F4F743B4B8FA2A69BB0722ED454"/>
        <xdr:cNvPicPr>
          <a:picLocks noChangeAspect="1"/>
        </xdr:cNvPicPr>
      </xdr:nvPicPr>
      <xdr:blipFill>
        <a:blip r:embed="rId85"/>
        <a:stretch>
          <a:fillRect/>
        </a:stretch>
      </xdr:blipFill>
      <xdr:spPr>
        <a:xfrm>
          <a:off x="3339465" y="20633690"/>
          <a:ext cx="6381750" cy="2076450"/>
        </a:xfrm>
        <a:prstGeom prst="rect">
          <a:avLst/>
        </a:prstGeom>
        <a:noFill/>
        <a:ln w="9525">
          <a:noFill/>
        </a:ln>
      </xdr:spPr>
    </xdr:pic>
  </etc:cellImage>
  <etc:cellImage>
    <xdr:pic>
      <xdr:nvPicPr>
        <xdr:cNvPr id="87" name="ID_054F575923D344E0ABEB847826561429"/>
        <xdr:cNvPicPr>
          <a:picLocks noChangeAspect="1"/>
        </xdr:cNvPicPr>
      </xdr:nvPicPr>
      <xdr:blipFill>
        <a:blip r:embed="rId86"/>
        <a:stretch>
          <a:fillRect/>
        </a:stretch>
      </xdr:blipFill>
      <xdr:spPr>
        <a:xfrm>
          <a:off x="6273165" y="8945880"/>
          <a:ext cx="9753600" cy="20574000"/>
        </a:xfrm>
        <a:prstGeom prst="rect">
          <a:avLst/>
        </a:prstGeom>
        <a:noFill/>
        <a:ln w="9525">
          <a:noFill/>
        </a:ln>
      </xdr:spPr>
    </xdr:pic>
  </etc:cellImage>
  <etc:cellImage>
    <xdr:pic>
      <xdr:nvPicPr>
        <xdr:cNvPr id="88" name="ID_2CF52CCEE3FE4ECDB373ABD27F98996E"/>
        <xdr:cNvPicPr>
          <a:picLocks noChangeAspect="1"/>
        </xdr:cNvPicPr>
      </xdr:nvPicPr>
      <xdr:blipFill>
        <a:blip r:embed="rId87"/>
        <a:stretch>
          <a:fillRect/>
        </a:stretch>
      </xdr:blipFill>
      <xdr:spPr>
        <a:xfrm>
          <a:off x="3339465" y="12649200"/>
          <a:ext cx="9753600" cy="16581120"/>
        </a:xfrm>
        <a:prstGeom prst="rect">
          <a:avLst/>
        </a:prstGeom>
        <a:noFill/>
        <a:ln w="9525">
          <a:noFill/>
        </a:ln>
      </xdr:spPr>
    </xdr:pic>
  </etc:cellImage>
  <etc:cellImage>
    <xdr:pic>
      <xdr:nvPicPr>
        <xdr:cNvPr id="90" name="ID_9F960A80F3D94E2D9264453AF7FE3CA6"/>
        <xdr:cNvPicPr>
          <a:picLocks noChangeAspect="1"/>
        </xdr:cNvPicPr>
      </xdr:nvPicPr>
      <xdr:blipFill>
        <a:blip r:embed="rId88"/>
        <a:stretch>
          <a:fillRect/>
        </a:stretch>
      </xdr:blipFill>
      <xdr:spPr>
        <a:xfrm>
          <a:off x="3339465" y="18016220"/>
          <a:ext cx="5038725" cy="2047875"/>
        </a:xfrm>
        <a:prstGeom prst="rect">
          <a:avLst/>
        </a:prstGeom>
        <a:noFill/>
        <a:ln w="9525">
          <a:noFill/>
        </a:ln>
      </xdr:spPr>
    </xdr:pic>
  </etc:cellImage>
  <etc:cellImage>
    <xdr:pic>
      <xdr:nvPicPr>
        <xdr:cNvPr id="91" name="ID_A0B9D39327BB4464820E15B01577A76E"/>
        <xdr:cNvPicPr>
          <a:picLocks noChangeAspect="1"/>
        </xdr:cNvPicPr>
      </xdr:nvPicPr>
      <xdr:blipFill>
        <a:blip r:embed="rId89"/>
        <a:stretch>
          <a:fillRect/>
        </a:stretch>
      </xdr:blipFill>
      <xdr:spPr>
        <a:xfrm>
          <a:off x="3339465" y="19222085"/>
          <a:ext cx="6915150" cy="1971675"/>
        </a:xfrm>
        <a:prstGeom prst="rect">
          <a:avLst/>
        </a:prstGeom>
        <a:noFill/>
        <a:ln w="9525">
          <a:noFill/>
        </a:ln>
      </xdr:spPr>
    </xdr:pic>
  </etc:cellImage>
  <etc:cellImage>
    <xdr:pic>
      <xdr:nvPicPr>
        <xdr:cNvPr id="92" name="ID_4C2C44BE0BC94B5794A6DF3E28989EBA"/>
        <xdr:cNvPicPr>
          <a:picLocks noChangeAspect="1"/>
        </xdr:cNvPicPr>
      </xdr:nvPicPr>
      <xdr:blipFill>
        <a:blip r:embed="rId90"/>
        <a:stretch>
          <a:fillRect/>
        </a:stretch>
      </xdr:blipFill>
      <xdr:spPr>
        <a:xfrm>
          <a:off x="3339465" y="20074890"/>
          <a:ext cx="5543550" cy="1885950"/>
        </a:xfrm>
        <a:prstGeom prst="rect">
          <a:avLst/>
        </a:prstGeom>
        <a:noFill/>
        <a:ln w="9525">
          <a:noFill/>
        </a:ln>
      </xdr:spPr>
    </xdr:pic>
  </etc:cellImage>
  <etc:cellImage>
    <xdr:pic>
      <xdr:nvPicPr>
        <xdr:cNvPr id="93" name="ID_E086ED564595488C8548AEEF7FDBA20E"/>
        <xdr:cNvPicPr>
          <a:picLocks noChangeAspect="1"/>
        </xdr:cNvPicPr>
      </xdr:nvPicPr>
      <xdr:blipFill>
        <a:blip r:embed="rId91"/>
        <a:stretch>
          <a:fillRect/>
        </a:stretch>
      </xdr:blipFill>
      <xdr:spPr>
        <a:xfrm>
          <a:off x="3339465" y="21469350"/>
          <a:ext cx="5219700" cy="1914525"/>
        </a:xfrm>
        <a:prstGeom prst="rect">
          <a:avLst/>
        </a:prstGeom>
        <a:noFill/>
        <a:ln w="9525">
          <a:noFill/>
        </a:ln>
      </xdr:spPr>
    </xdr:pic>
  </etc:cellImage>
  <etc:cellImage>
    <xdr:pic>
      <xdr:nvPicPr>
        <xdr:cNvPr id="94" name="ID_D803BA03A2A74A3C8DE1A4CEE20DC15D"/>
        <xdr:cNvPicPr>
          <a:picLocks noChangeAspect="1"/>
        </xdr:cNvPicPr>
      </xdr:nvPicPr>
      <xdr:blipFill>
        <a:blip r:embed="rId92"/>
        <a:stretch>
          <a:fillRect/>
        </a:stretch>
      </xdr:blipFill>
      <xdr:spPr>
        <a:xfrm>
          <a:off x="9229725" y="18016220"/>
          <a:ext cx="9753600" cy="25206960"/>
        </a:xfrm>
        <a:prstGeom prst="rect">
          <a:avLst/>
        </a:prstGeom>
        <a:noFill/>
        <a:ln w="9525">
          <a:noFill/>
        </a:ln>
      </xdr:spPr>
    </xdr:pic>
  </etc:cellImage>
  <etc:cellImage>
    <xdr:pic>
      <xdr:nvPicPr>
        <xdr:cNvPr id="95" name="ID_418183BCA6BA4A76807DA4BF7C11D9A1"/>
        <xdr:cNvPicPr>
          <a:picLocks noChangeAspect="1"/>
        </xdr:cNvPicPr>
      </xdr:nvPicPr>
      <xdr:blipFill>
        <a:blip r:embed="rId93"/>
        <a:stretch>
          <a:fillRect/>
        </a:stretch>
      </xdr:blipFill>
      <xdr:spPr>
        <a:xfrm>
          <a:off x="3339465" y="4556760"/>
          <a:ext cx="4391025" cy="2057400"/>
        </a:xfrm>
        <a:prstGeom prst="rect">
          <a:avLst/>
        </a:prstGeom>
        <a:noFill/>
        <a:ln w="9525">
          <a:noFill/>
        </a:ln>
      </xdr:spPr>
    </xdr:pic>
  </etc:cellImage>
  <etc:cellImage>
    <xdr:pic>
      <xdr:nvPicPr>
        <xdr:cNvPr id="96" name="ID_0D9D58559CCC4933B00CCA3F787D6C1C"/>
        <xdr:cNvPicPr>
          <a:picLocks noChangeAspect="1"/>
        </xdr:cNvPicPr>
      </xdr:nvPicPr>
      <xdr:blipFill>
        <a:blip r:embed="rId94"/>
        <a:stretch>
          <a:fillRect/>
        </a:stretch>
      </xdr:blipFill>
      <xdr:spPr>
        <a:xfrm>
          <a:off x="3339465" y="5942965"/>
          <a:ext cx="4791075" cy="1981200"/>
        </a:xfrm>
        <a:prstGeom prst="rect">
          <a:avLst/>
        </a:prstGeom>
        <a:noFill/>
        <a:ln w="9525">
          <a:noFill/>
        </a:ln>
      </xdr:spPr>
    </xdr:pic>
  </etc:cellImage>
  <etc:cellImage>
    <xdr:pic>
      <xdr:nvPicPr>
        <xdr:cNvPr id="89" name="ID_35E62893DEBB4F768A2AD66178D543D3"/>
        <xdr:cNvPicPr>
          <a:picLocks noChangeAspect="1"/>
        </xdr:cNvPicPr>
      </xdr:nvPicPr>
      <xdr:blipFill>
        <a:blip r:embed="rId95"/>
        <a:stretch>
          <a:fillRect/>
        </a:stretch>
      </xdr:blipFill>
      <xdr:spPr>
        <a:xfrm>
          <a:off x="3339465" y="7367270"/>
          <a:ext cx="6296025" cy="1933575"/>
        </a:xfrm>
        <a:prstGeom prst="rect">
          <a:avLst/>
        </a:prstGeom>
        <a:noFill/>
        <a:ln w="9525">
          <a:noFill/>
        </a:ln>
      </xdr:spPr>
    </xdr:pic>
  </etc:cellImage>
  <etc:cellImage>
    <xdr:pic>
      <xdr:nvPicPr>
        <xdr:cNvPr id="97" name="ID_212F224CE64440B48212F5DD4264812A"/>
        <xdr:cNvPicPr>
          <a:picLocks noChangeAspect="1"/>
        </xdr:cNvPicPr>
      </xdr:nvPicPr>
      <xdr:blipFill>
        <a:blip r:embed="rId96"/>
        <a:stretch>
          <a:fillRect/>
        </a:stretch>
      </xdr:blipFill>
      <xdr:spPr>
        <a:xfrm>
          <a:off x="3339465" y="6141720"/>
          <a:ext cx="6858000" cy="2343150"/>
        </a:xfrm>
        <a:prstGeom prst="rect">
          <a:avLst/>
        </a:prstGeom>
        <a:noFill/>
        <a:ln w="9525">
          <a:noFill/>
        </a:ln>
      </xdr:spPr>
    </xdr:pic>
  </etc:cellImage>
  <etc:cellImage>
    <xdr:pic>
      <xdr:nvPicPr>
        <xdr:cNvPr id="98" name="ID_8FFF7747FDB84429937AAE32546208D2"/>
        <xdr:cNvPicPr>
          <a:picLocks noChangeAspect="1"/>
        </xdr:cNvPicPr>
      </xdr:nvPicPr>
      <xdr:blipFill>
        <a:blip r:embed="rId97"/>
        <a:stretch>
          <a:fillRect/>
        </a:stretch>
      </xdr:blipFill>
      <xdr:spPr>
        <a:xfrm>
          <a:off x="3339465" y="8717280"/>
          <a:ext cx="8486775" cy="1905000"/>
        </a:xfrm>
        <a:prstGeom prst="rect">
          <a:avLst/>
        </a:prstGeom>
        <a:noFill/>
        <a:ln w="9525">
          <a:noFill/>
        </a:ln>
      </xdr:spPr>
    </xdr:pic>
  </etc:cellImage>
  <etc:cellImage>
    <xdr:pic>
      <xdr:nvPicPr>
        <xdr:cNvPr id="99" name="ID_7BDBF6368C5A44F987A259F9EAC432E7"/>
        <xdr:cNvPicPr>
          <a:picLocks noChangeAspect="1"/>
        </xdr:cNvPicPr>
      </xdr:nvPicPr>
      <xdr:blipFill>
        <a:blip r:embed="rId98"/>
        <a:stretch>
          <a:fillRect/>
        </a:stretch>
      </xdr:blipFill>
      <xdr:spPr>
        <a:xfrm>
          <a:off x="3339465" y="12306300"/>
          <a:ext cx="5448300" cy="1943100"/>
        </a:xfrm>
        <a:prstGeom prst="rect">
          <a:avLst/>
        </a:prstGeom>
        <a:noFill/>
        <a:ln w="9525">
          <a:noFill/>
        </a:ln>
      </xdr:spPr>
    </xdr:pic>
  </etc:cellImage>
  <etc:cellImage>
    <xdr:pic>
      <xdr:nvPicPr>
        <xdr:cNvPr id="100" name="ID_770D108DAE87400985E1C23CC8F28EA7"/>
        <xdr:cNvPicPr>
          <a:picLocks noChangeAspect="1"/>
        </xdr:cNvPicPr>
      </xdr:nvPicPr>
      <xdr:blipFill>
        <a:blip r:embed="rId99"/>
        <a:stretch>
          <a:fillRect/>
        </a:stretch>
      </xdr:blipFill>
      <xdr:spPr>
        <a:xfrm>
          <a:off x="3339465" y="13366750"/>
          <a:ext cx="7553325" cy="1933575"/>
        </a:xfrm>
        <a:prstGeom prst="rect">
          <a:avLst/>
        </a:prstGeom>
        <a:noFill/>
        <a:ln w="9525">
          <a:noFill/>
        </a:ln>
      </xdr:spPr>
    </xdr:pic>
  </etc:cellImage>
  <etc:cellImage>
    <xdr:pic>
      <xdr:nvPicPr>
        <xdr:cNvPr id="101" name="ID_5D02EB62F6F546EF8D2C0D082125C5A1"/>
        <xdr:cNvPicPr>
          <a:picLocks noChangeAspect="1"/>
        </xdr:cNvPicPr>
      </xdr:nvPicPr>
      <xdr:blipFill>
        <a:blip r:embed="rId100"/>
        <a:stretch>
          <a:fillRect/>
        </a:stretch>
      </xdr:blipFill>
      <xdr:spPr>
        <a:xfrm>
          <a:off x="3339465" y="15942310"/>
          <a:ext cx="6467475" cy="1905000"/>
        </a:xfrm>
        <a:prstGeom prst="rect">
          <a:avLst/>
        </a:prstGeom>
        <a:noFill/>
        <a:ln w="9525">
          <a:noFill/>
        </a:ln>
      </xdr:spPr>
    </xdr:pic>
  </etc:cellImage>
  <etc:cellImage>
    <xdr:pic>
      <xdr:nvPicPr>
        <xdr:cNvPr id="102" name="ID_D44CADEB76FE4B60AE0225E1062A6B76"/>
        <xdr:cNvPicPr>
          <a:picLocks noChangeAspect="1"/>
        </xdr:cNvPicPr>
      </xdr:nvPicPr>
      <xdr:blipFill>
        <a:blip r:embed="rId101"/>
        <a:stretch>
          <a:fillRect/>
        </a:stretch>
      </xdr:blipFill>
      <xdr:spPr>
        <a:xfrm>
          <a:off x="3339465" y="163554410"/>
          <a:ext cx="8410575" cy="3819525"/>
        </a:xfrm>
        <a:prstGeom prst="rect">
          <a:avLst/>
        </a:prstGeom>
        <a:noFill/>
        <a:ln w="9525">
          <a:noFill/>
        </a:ln>
      </xdr:spPr>
    </xdr:pic>
  </etc:cellImage>
  <etc:cellImage>
    <xdr:pic>
      <xdr:nvPicPr>
        <xdr:cNvPr id="103" name="ID_F94974394F944DF9AC2260A8BEDEE041"/>
        <xdr:cNvPicPr>
          <a:picLocks noChangeAspect="1"/>
        </xdr:cNvPicPr>
      </xdr:nvPicPr>
      <xdr:blipFill>
        <a:blip r:embed="rId102"/>
        <a:stretch>
          <a:fillRect/>
        </a:stretch>
      </xdr:blipFill>
      <xdr:spPr>
        <a:xfrm>
          <a:off x="3339465" y="164898705"/>
          <a:ext cx="8343900" cy="4095750"/>
        </a:xfrm>
        <a:prstGeom prst="rect">
          <a:avLst/>
        </a:prstGeom>
        <a:noFill/>
        <a:ln w="9525">
          <a:noFill/>
        </a:ln>
      </xdr:spPr>
    </xdr:pic>
  </etc:cellImage>
  <etc:cellImage>
    <xdr:pic>
      <xdr:nvPicPr>
        <xdr:cNvPr id="104" name="ID_0382DBB28B0849359306F65D5A2B49D7"/>
        <xdr:cNvPicPr>
          <a:picLocks noChangeAspect="1"/>
        </xdr:cNvPicPr>
      </xdr:nvPicPr>
      <xdr:blipFill>
        <a:blip r:embed="rId103"/>
        <a:stretch>
          <a:fillRect/>
        </a:stretch>
      </xdr:blipFill>
      <xdr:spPr>
        <a:xfrm>
          <a:off x="6273165" y="163554410"/>
          <a:ext cx="4213860" cy="11414760"/>
        </a:xfrm>
        <a:prstGeom prst="rect">
          <a:avLst/>
        </a:prstGeom>
        <a:noFill/>
        <a:ln w="9525">
          <a:noFill/>
        </a:ln>
      </xdr:spPr>
    </xdr:pic>
  </etc:cellImage>
  <etc:cellImage>
    <xdr:pic>
      <xdr:nvPicPr>
        <xdr:cNvPr id="106" name="ID_B3A6222AD7B74B5EA60660C8E45836AE"/>
        <xdr:cNvPicPr>
          <a:picLocks noChangeAspect="1"/>
        </xdr:cNvPicPr>
      </xdr:nvPicPr>
      <xdr:blipFill>
        <a:blip r:embed="rId104"/>
        <a:stretch>
          <a:fillRect/>
        </a:stretch>
      </xdr:blipFill>
      <xdr:spPr>
        <a:xfrm>
          <a:off x="3491865" y="168880155"/>
          <a:ext cx="8420100" cy="3838575"/>
        </a:xfrm>
        <a:prstGeom prst="rect">
          <a:avLst/>
        </a:prstGeom>
        <a:noFill/>
        <a:ln w="9525">
          <a:noFill/>
        </a:ln>
      </xdr:spPr>
    </xdr:pic>
  </etc:cellImage>
  <etc:cellImage>
    <xdr:pic>
      <xdr:nvPicPr>
        <xdr:cNvPr id="107" name="ID_8EC25546833D494E9772F2F2EF9AF902"/>
        <xdr:cNvPicPr>
          <a:picLocks noChangeAspect="1"/>
        </xdr:cNvPicPr>
      </xdr:nvPicPr>
      <xdr:blipFill>
        <a:blip r:embed="rId105"/>
        <a:stretch>
          <a:fillRect/>
        </a:stretch>
      </xdr:blipFill>
      <xdr:spPr>
        <a:xfrm>
          <a:off x="6273165" y="168134030"/>
          <a:ext cx="9753600" cy="16002000"/>
        </a:xfrm>
        <a:prstGeom prst="rect">
          <a:avLst/>
        </a:prstGeom>
        <a:noFill/>
        <a:ln w="9525">
          <a:noFill/>
        </a:ln>
      </xdr:spPr>
    </xdr:pic>
  </etc:cellImage>
  <etc:cellImage>
    <xdr:pic>
      <xdr:nvPicPr>
        <xdr:cNvPr id="108" name="ID_61F57B359ED8486D9A4AAB3CB92599FC"/>
        <xdr:cNvPicPr>
          <a:picLocks noChangeAspect="1"/>
        </xdr:cNvPicPr>
      </xdr:nvPicPr>
      <xdr:blipFill>
        <a:blip r:embed="rId106"/>
        <a:stretch>
          <a:fillRect/>
        </a:stretch>
      </xdr:blipFill>
      <xdr:spPr>
        <a:xfrm>
          <a:off x="3339465" y="174160815"/>
          <a:ext cx="3857625" cy="1905000"/>
        </a:xfrm>
        <a:prstGeom prst="rect">
          <a:avLst/>
        </a:prstGeom>
        <a:noFill/>
        <a:ln w="9525">
          <a:noFill/>
        </a:ln>
      </xdr:spPr>
    </xdr:pic>
  </etc:cellImage>
  <etc:cellImage>
    <xdr:pic>
      <xdr:nvPicPr>
        <xdr:cNvPr id="109" name="ID_09E3AE71E4794E0FA8CDB49D6866944B"/>
        <xdr:cNvPicPr>
          <a:picLocks noChangeAspect="1"/>
        </xdr:cNvPicPr>
      </xdr:nvPicPr>
      <xdr:blipFill>
        <a:blip r:embed="rId107"/>
        <a:stretch>
          <a:fillRect/>
        </a:stretch>
      </xdr:blipFill>
      <xdr:spPr>
        <a:xfrm>
          <a:off x="3339465" y="175620680"/>
          <a:ext cx="5524500" cy="1905000"/>
        </a:xfrm>
        <a:prstGeom prst="rect">
          <a:avLst/>
        </a:prstGeom>
        <a:noFill/>
        <a:ln w="9525">
          <a:noFill/>
        </a:ln>
      </xdr:spPr>
    </xdr:pic>
  </etc:cellImage>
  <etc:cellImage>
    <xdr:pic>
      <xdr:nvPicPr>
        <xdr:cNvPr id="110" name="ID_769B5BA5A58F46DD8350808034915C41"/>
        <xdr:cNvPicPr>
          <a:picLocks noChangeAspect="1"/>
        </xdr:cNvPicPr>
      </xdr:nvPicPr>
      <xdr:blipFill>
        <a:blip r:embed="rId108"/>
        <a:stretch>
          <a:fillRect/>
        </a:stretch>
      </xdr:blipFill>
      <xdr:spPr>
        <a:xfrm>
          <a:off x="6273165" y="170731815"/>
          <a:ext cx="9753600" cy="23835360"/>
        </a:xfrm>
        <a:prstGeom prst="rect">
          <a:avLst/>
        </a:prstGeom>
        <a:noFill/>
        <a:ln w="9525">
          <a:noFill/>
        </a:ln>
      </xdr:spPr>
    </xdr:pic>
  </etc:cellImage>
  <etc:cellImage>
    <xdr:pic>
      <xdr:nvPicPr>
        <xdr:cNvPr id="111" name="ID_37569038DB014EE6924398F959E872C4"/>
        <xdr:cNvPicPr>
          <a:picLocks noChangeAspect="1"/>
        </xdr:cNvPicPr>
      </xdr:nvPicPr>
      <xdr:blipFill>
        <a:blip r:embed="rId109"/>
        <a:stretch>
          <a:fillRect/>
        </a:stretch>
      </xdr:blipFill>
      <xdr:spPr>
        <a:xfrm>
          <a:off x="3339465" y="177050700"/>
          <a:ext cx="8343900" cy="3867150"/>
        </a:xfrm>
        <a:prstGeom prst="rect">
          <a:avLst/>
        </a:prstGeom>
        <a:noFill/>
        <a:ln w="9525">
          <a:noFill/>
        </a:ln>
      </xdr:spPr>
    </xdr:pic>
  </etc:cellImage>
  <etc:cellImage>
    <xdr:pic>
      <xdr:nvPicPr>
        <xdr:cNvPr id="112" name="ID_AD44EEC9BA1F41DCAF4A887BD959F636"/>
        <xdr:cNvPicPr>
          <a:picLocks noChangeAspect="1"/>
        </xdr:cNvPicPr>
      </xdr:nvPicPr>
      <xdr:blipFill>
        <a:blip r:embed="rId110"/>
        <a:stretch>
          <a:fillRect/>
        </a:stretch>
      </xdr:blipFill>
      <xdr:spPr>
        <a:xfrm>
          <a:off x="3339465" y="178422300"/>
          <a:ext cx="8334375" cy="3819525"/>
        </a:xfrm>
        <a:prstGeom prst="rect">
          <a:avLst/>
        </a:prstGeom>
        <a:noFill/>
        <a:ln w="9525">
          <a:noFill/>
        </a:ln>
      </xdr:spPr>
    </xdr:pic>
  </etc:cellImage>
  <etc:cellImage>
    <xdr:pic>
      <xdr:nvPicPr>
        <xdr:cNvPr id="113" name="ID_C9ECE635B3CA4F538B92237D068EF3D5"/>
        <xdr:cNvPicPr>
          <a:picLocks noChangeAspect="1"/>
        </xdr:cNvPicPr>
      </xdr:nvPicPr>
      <xdr:blipFill>
        <a:blip r:embed="rId111"/>
        <a:stretch>
          <a:fillRect/>
        </a:stretch>
      </xdr:blipFill>
      <xdr:spPr>
        <a:xfrm>
          <a:off x="6273165" y="177050700"/>
          <a:ext cx="9753600" cy="22707600"/>
        </a:xfrm>
        <a:prstGeom prst="rect">
          <a:avLst/>
        </a:prstGeom>
        <a:noFill/>
        <a:ln w="9525">
          <a:noFill/>
        </a:ln>
      </xdr:spPr>
    </xdr:pic>
  </etc:cellImage>
  <etc:cellImage>
    <xdr:pic>
      <xdr:nvPicPr>
        <xdr:cNvPr id="114" name="ID_BBBF06B58E5642AABD899257932BFEAD"/>
        <xdr:cNvPicPr>
          <a:picLocks noChangeAspect="1"/>
        </xdr:cNvPicPr>
      </xdr:nvPicPr>
      <xdr:blipFill>
        <a:blip r:embed="rId112"/>
        <a:stretch>
          <a:fillRect/>
        </a:stretch>
      </xdr:blipFill>
      <xdr:spPr>
        <a:xfrm>
          <a:off x="3339465" y="180213000"/>
          <a:ext cx="8391525" cy="3876675"/>
        </a:xfrm>
        <a:prstGeom prst="rect">
          <a:avLst/>
        </a:prstGeom>
        <a:noFill/>
        <a:ln w="9525">
          <a:noFill/>
        </a:ln>
      </xdr:spPr>
    </xdr:pic>
  </etc:cellImage>
  <etc:cellImage>
    <xdr:pic>
      <xdr:nvPicPr>
        <xdr:cNvPr id="115" name="ID_BD9971815EDF4CE3BBFA8EE1720CF0A1"/>
        <xdr:cNvPicPr>
          <a:picLocks noChangeAspect="1"/>
        </xdr:cNvPicPr>
      </xdr:nvPicPr>
      <xdr:blipFill>
        <a:blip r:embed="rId113"/>
        <a:stretch>
          <a:fillRect/>
        </a:stretch>
      </xdr:blipFill>
      <xdr:spPr>
        <a:xfrm>
          <a:off x="6273165" y="180213000"/>
          <a:ext cx="9753600" cy="21229320"/>
        </a:xfrm>
        <a:prstGeom prst="rect">
          <a:avLst/>
        </a:prstGeom>
        <a:noFill/>
        <a:ln w="9525">
          <a:noFill/>
        </a:ln>
      </xdr:spPr>
    </xdr:pic>
  </etc:cellImage>
  <etc:cellImage>
    <xdr:pic>
      <xdr:nvPicPr>
        <xdr:cNvPr id="105" name="ID_62C7F41EF4D24C48A29C6ED75E986086"/>
        <xdr:cNvPicPr>
          <a:picLocks noChangeAspect="1"/>
        </xdr:cNvPicPr>
      </xdr:nvPicPr>
      <xdr:blipFill>
        <a:blip r:embed="rId114"/>
        <a:stretch>
          <a:fillRect/>
        </a:stretch>
      </xdr:blipFill>
      <xdr:spPr>
        <a:xfrm>
          <a:off x="3339465" y="26824305"/>
          <a:ext cx="8382000" cy="3800475"/>
        </a:xfrm>
        <a:prstGeom prst="rect">
          <a:avLst/>
        </a:prstGeom>
        <a:noFill/>
        <a:ln w="9525">
          <a:noFill/>
        </a:ln>
      </xdr:spPr>
    </xdr:pic>
  </etc:cellImage>
  <etc:cellImage>
    <xdr:pic>
      <xdr:nvPicPr>
        <xdr:cNvPr id="116" name="ID_E194A287CB184D29823746F002A87C14"/>
        <xdr:cNvPicPr>
          <a:picLocks noChangeAspect="1"/>
        </xdr:cNvPicPr>
      </xdr:nvPicPr>
      <xdr:blipFill>
        <a:blip r:embed="rId115"/>
        <a:stretch>
          <a:fillRect/>
        </a:stretch>
      </xdr:blipFill>
      <xdr:spPr>
        <a:xfrm>
          <a:off x="3339465" y="28447365"/>
          <a:ext cx="8277225" cy="3781425"/>
        </a:xfrm>
        <a:prstGeom prst="rect">
          <a:avLst/>
        </a:prstGeom>
        <a:noFill/>
        <a:ln w="9525">
          <a:noFill/>
        </a:ln>
      </xdr:spPr>
    </xdr:pic>
  </etc:cellImage>
  <etc:cellImage>
    <xdr:pic>
      <xdr:nvPicPr>
        <xdr:cNvPr id="117" name="ID_3BCBD647858647ED9315530ED12D24F0"/>
        <xdr:cNvPicPr>
          <a:picLocks noChangeAspect="1"/>
        </xdr:cNvPicPr>
      </xdr:nvPicPr>
      <xdr:blipFill>
        <a:blip r:embed="rId116"/>
        <a:stretch>
          <a:fillRect/>
        </a:stretch>
      </xdr:blipFill>
      <xdr:spPr>
        <a:xfrm>
          <a:off x="6273165" y="26031825"/>
          <a:ext cx="9753600" cy="11582400"/>
        </a:xfrm>
        <a:prstGeom prst="rect">
          <a:avLst/>
        </a:prstGeom>
        <a:noFill/>
        <a:ln w="9525">
          <a:noFill/>
        </a:ln>
      </xdr:spPr>
    </xdr:pic>
  </etc:cellImage>
  <etc:cellImage>
    <xdr:pic>
      <xdr:nvPicPr>
        <xdr:cNvPr id="118" name="ID_8450C8A1D12E4B9F82587F1DE0D82667"/>
        <xdr:cNvPicPr>
          <a:picLocks noChangeAspect="1"/>
        </xdr:cNvPicPr>
      </xdr:nvPicPr>
      <xdr:blipFill>
        <a:blip r:embed="rId117"/>
        <a:stretch>
          <a:fillRect/>
        </a:stretch>
      </xdr:blipFill>
      <xdr:spPr>
        <a:xfrm>
          <a:off x="3339465" y="32024955"/>
          <a:ext cx="8343900" cy="3781425"/>
        </a:xfrm>
        <a:prstGeom prst="rect">
          <a:avLst/>
        </a:prstGeom>
        <a:noFill/>
        <a:ln w="9525">
          <a:noFill/>
        </a:ln>
      </xdr:spPr>
    </xdr:pic>
  </etc:cellImage>
  <etc:cellImage>
    <xdr:pic>
      <xdr:nvPicPr>
        <xdr:cNvPr id="119" name="ID_5EF804C615F74F748E39EE3469EC4137"/>
        <xdr:cNvPicPr>
          <a:picLocks noChangeAspect="1"/>
        </xdr:cNvPicPr>
      </xdr:nvPicPr>
      <xdr:blipFill>
        <a:blip r:embed="rId118"/>
        <a:stretch>
          <a:fillRect/>
        </a:stretch>
      </xdr:blipFill>
      <xdr:spPr>
        <a:xfrm>
          <a:off x="6273165" y="29998035"/>
          <a:ext cx="9753600" cy="26426160"/>
        </a:xfrm>
        <a:prstGeom prst="rect">
          <a:avLst/>
        </a:prstGeom>
        <a:noFill/>
        <a:ln w="9525">
          <a:noFill/>
        </a:ln>
      </xdr:spPr>
    </xdr:pic>
  </etc:cellImage>
  <etc:cellImage>
    <xdr:pic>
      <xdr:nvPicPr>
        <xdr:cNvPr id="120" name="ID_D476D11B8DD64866A40F611FAA4700AE"/>
        <xdr:cNvPicPr>
          <a:picLocks noChangeAspect="1"/>
        </xdr:cNvPicPr>
      </xdr:nvPicPr>
      <xdr:blipFill>
        <a:blip r:embed="rId119"/>
        <a:stretch>
          <a:fillRect/>
        </a:stretch>
      </xdr:blipFill>
      <xdr:spPr>
        <a:xfrm>
          <a:off x="3339465" y="33976310"/>
          <a:ext cx="8334375" cy="4029075"/>
        </a:xfrm>
        <a:prstGeom prst="rect">
          <a:avLst/>
        </a:prstGeom>
        <a:noFill/>
        <a:ln w="9525">
          <a:noFill/>
        </a:ln>
      </xdr:spPr>
    </xdr:pic>
  </etc:cellImage>
  <etc:cellImage>
    <xdr:pic>
      <xdr:nvPicPr>
        <xdr:cNvPr id="121" name="ID_980D5D33AD054C5981A560E5288218C8"/>
        <xdr:cNvPicPr>
          <a:picLocks noChangeAspect="1"/>
        </xdr:cNvPicPr>
      </xdr:nvPicPr>
      <xdr:blipFill>
        <a:blip r:embed="rId120"/>
        <a:stretch>
          <a:fillRect/>
        </a:stretch>
      </xdr:blipFill>
      <xdr:spPr>
        <a:xfrm>
          <a:off x="6273165" y="33366710"/>
          <a:ext cx="9753600" cy="18348960"/>
        </a:xfrm>
        <a:prstGeom prst="rect">
          <a:avLst/>
        </a:prstGeom>
        <a:noFill/>
        <a:ln w="9525">
          <a:noFill/>
        </a:ln>
      </xdr:spPr>
    </xdr:pic>
  </etc:cellImage>
  <etc:cellImage>
    <xdr:pic>
      <xdr:nvPicPr>
        <xdr:cNvPr id="122" name="ID_064B1876C6CB43C2B29FCC2B42AC3499"/>
        <xdr:cNvPicPr>
          <a:picLocks noChangeAspect="1"/>
        </xdr:cNvPicPr>
      </xdr:nvPicPr>
      <xdr:blipFill>
        <a:blip r:embed="rId121"/>
        <a:stretch>
          <a:fillRect/>
        </a:stretch>
      </xdr:blipFill>
      <xdr:spPr>
        <a:xfrm>
          <a:off x="3339465" y="35604450"/>
          <a:ext cx="8372475" cy="4171950"/>
        </a:xfrm>
        <a:prstGeom prst="rect">
          <a:avLst/>
        </a:prstGeom>
        <a:noFill/>
        <a:ln w="9525">
          <a:noFill/>
        </a:ln>
      </xdr:spPr>
    </xdr:pic>
  </etc:cellImage>
  <etc:cellImage>
    <xdr:pic>
      <xdr:nvPicPr>
        <xdr:cNvPr id="123" name="ID_CFFF2C2DED0A4F78883CE37AEF38CA33"/>
        <xdr:cNvPicPr>
          <a:picLocks noChangeAspect="1"/>
        </xdr:cNvPicPr>
      </xdr:nvPicPr>
      <xdr:blipFill>
        <a:blip r:embed="rId122"/>
        <a:stretch>
          <a:fillRect/>
        </a:stretch>
      </xdr:blipFill>
      <xdr:spPr>
        <a:xfrm>
          <a:off x="3339465" y="37077650"/>
          <a:ext cx="8334375" cy="3857625"/>
        </a:xfrm>
        <a:prstGeom prst="rect">
          <a:avLst/>
        </a:prstGeom>
        <a:noFill/>
        <a:ln w="9525">
          <a:noFill/>
        </a:ln>
      </xdr:spPr>
    </xdr:pic>
  </etc:cellImage>
  <etc:cellImage>
    <xdr:pic>
      <xdr:nvPicPr>
        <xdr:cNvPr id="124" name="ID_2C6F24222C354295B1F2B5E720B4B12C"/>
        <xdr:cNvPicPr>
          <a:picLocks noChangeAspect="1"/>
        </xdr:cNvPicPr>
      </xdr:nvPicPr>
      <xdr:blipFill>
        <a:blip r:embed="rId123"/>
        <a:stretch>
          <a:fillRect/>
        </a:stretch>
      </xdr:blipFill>
      <xdr:spPr>
        <a:xfrm>
          <a:off x="6273165" y="35604450"/>
          <a:ext cx="9753600" cy="11079480"/>
        </a:xfrm>
        <a:prstGeom prst="rect">
          <a:avLst/>
        </a:prstGeom>
        <a:noFill/>
        <a:ln w="9525">
          <a:noFill/>
        </a:ln>
      </xdr:spPr>
    </xdr:pic>
  </etc:cellImage>
  <etc:cellImage>
    <xdr:pic>
      <xdr:nvPicPr>
        <xdr:cNvPr id="125" name="ID_B80489CFD3FE4C30BF04EC20C689EB23"/>
        <xdr:cNvPicPr>
          <a:picLocks noChangeAspect="1"/>
        </xdr:cNvPicPr>
      </xdr:nvPicPr>
      <xdr:blipFill>
        <a:blip r:embed="rId124"/>
        <a:stretch>
          <a:fillRect/>
        </a:stretch>
      </xdr:blipFill>
      <xdr:spPr>
        <a:xfrm>
          <a:off x="3339465" y="39255065"/>
          <a:ext cx="8353425" cy="4152900"/>
        </a:xfrm>
        <a:prstGeom prst="rect">
          <a:avLst/>
        </a:prstGeom>
        <a:noFill/>
        <a:ln w="9525">
          <a:noFill/>
        </a:ln>
      </xdr:spPr>
    </xdr:pic>
  </etc:cellImage>
  <etc:cellImage>
    <xdr:pic>
      <xdr:nvPicPr>
        <xdr:cNvPr id="126" name="ID_4C2BD8CBB6984E669967E5290401C697"/>
        <xdr:cNvPicPr>
          <a:picLocks noChangeAspect="1"/>
        </xdr:cNvPicPr>
      </xdr:nvPicPr>
      <xdr:blipFill>
        <a:blip r:embed="rId125"/>
        <a:stretch>
          <a:fillRect/>
        </a:stretch>
      </xdr:blipFill>
      <xdr:spPr>
        <a:xfrm>
          <a:off x="6273165" y="39049325"/>
          <a:ext cx="9753600" cy="24444960"/>
        </a:xfrm>
        <a:prstGeom prst="rect">
          <a:avLst/>
        </a:prstGeom>
        <a:noFill/>
        <a:ln w="9525">
          <a:noFill/>
        </a:ln>
      </xdr:spPr>
    </xdr:pic>
  </etc:cellImage>
</etc:cellImages>
</file>

<file path=xl/sharedStrings.xml><?xml version="1.0" encoding="utf-8"?>
<sst xmlns="http://schemas.openxmlformats.org/spreadsheetml/2006/main" count="2466" uniqueCount="1368">
  <si>
    <t>一直不行</t>
  </si>
  <si>
    <t>新来的</t>
  </si>
  <si>
    <t>问题</t>
  </si>
  <si>
    <t>synthesis</t>
  </si>
  <si>
    <r>
      <rPr>
        <sz val="11"/>
        <color theme="1"/>
        <rFont val="微软雅黑"/>
        <charset val="134"/>
      </rPr>
      <t>××</t>
    </r>
    <r>
      <rPr>
        <sz val="11"/>
        <color theme="1"/>
        <rFont val="宋体"/>
        <charset val="134"/>
      </rPr>
      <t>✔</t>
    </r>
  </si>
  <si>
    <t>综合</t>
  </si>
  <si>
    <r>
      <rPr>
        <sz val="11"/>
        <color theme="1"/>
        <rFont val="微软雅黑"/>
        <charset val="134"/>
      </rPr>
      <t xml:space="preserve">I can’t say I understand much of the </t>
    </r>
    <r>
      <rPr>
        <b/>
        <sz val="11"/>
        <color theme="1"/>
        <rFont val="微软雅黑"/>
        <charset val="134"/>
      </rPr>
      <t>statistics end</t>
    </r>
    <r>
      <rPr>
        <sz val="11"/>
        <color theme="1"/>
        <rFont val="微软雅黑"/>
        <charset val="134"/>
      </rPr>
      <t>.</t>
    </r>
  </si>
  <si>
    <t>统计学的结论</t>
  </si>
  <si>
    <t>archeology听成了architecture，不可饶恕！</t>
  </si>
  <si>
    <t>diffuse</t>
  </si>
  <si>
    <t>散布的</t>
  </si>
  <si>
    <t>phonology</t>
  </si>
  <si>
    <t>音韵</t>
  </si>
  <si>
    <t>review时重听原文，确定没听懂的地方</t>
  </si>
  <si>
    <t>awe</t>
  </si>
  <si>
    <t>×××</t>
  </si>
  <si>
    <t>敬畏</t>
  </si>
  <si>
    <r>
      <rPr>
        <sz val="11"/>
        <color theme="1"/>
        <rFont val="微软雅黑"/>
        <charset val="134"/>
      </rPr>
      <t>having a whole language represented by just one branch on a tree doesn’t really do justice to all the variations wi</t>
    </r>
    <r>
      <rPr>
        <b/>
        <sz val="11"/>
        <color rgb="FFFFC000"/>
        <rFont val="微软雅黑"/>
        <charset val="134"/>
      </rPr>
      <t>thin th</t>
    </r>
    <r>
      <rPr>
        <sz val="11"/>
        <color theme="1"/>
        <rFont val="微软雅黑"/>
        <charset val="134"/>
      </rPr>
      <t>at language</t>
    </r>
  </si>
  <si>
    <t>使...的价值充分体现</t>
  </si>
  <si>
    <t>听到data要明确一下是什么data！landscape</t>
  </si>
  <si>
    <t>persecution</t>
  </si>
  <si>
    <t>××</t>
  </si>
  <si>
    <t>迫害</t>
  </si>
  <si>
    <r>
      <rPr>
        <sz val="11"/>
        <color theme="1"/>
        <rFont val="微软雅黑"/>
        <charset val="134"/>
      </rPr>
      <t xml:space="preserve">Especially </t>
    </r>
    <r>
      <rPr>
        <b/>
        <sz val="11"/>
        <color theme="1"/>
        <rFont val="微软雅黑"/>
        <charset val="134"/>
      </rPr>
      <t>unshielded</t>
    </r>
    <r>
      <rPr>
        <sz val="11"/>
        <color theme="1"/>
        <rFont val="微软雅黑"/>
        <charset val="134"/>
      </rPr>
      <t xml:space="preserve"> street lightones that aren’t pointed downward</t>
    </r>
  </si>
  <si>
    <t>没加灯罩的</t>
  </si>
  <si>
    <t>except后面往往会有否定表达，注意听couldn't</t>
  </si>
  <si>
    <t>resurrected</t>
  </si>
  <si>
    <r>
      <rPr>
        <sz val="11"/>
        <color theme="1"/>
        <rFont val="微软雅黑"/>
        <charset val="134"/>
      </rPr>
      <t>×</t>
    </r>
    <r>
      <rPr>
        <sz val="11"/>
        <color theme="1"/>
        <rFont val="宋体"/>
        <charset val="134"/>
      </rPr>
      <t>✔</t>
    </r>
  </si>
  <si>
    <t>复兴的</t>
  </si>
  <si>
    <r>
      <rPr>
        <sz val="11"/>
        <color theme="1"/>
        <rFont val="微软雅黑"/>
        <charset val="134"/>
      </rPr>
      <t xml:space="preserve">When </t>
    </r>
    <r>
      <rPr>
        <b/>
        <sz val="11"/>
        <color rgb="FFFFC000"/>
        <rFont val="微软雅黑"/>
        <charset val="134"/>
      </rPr>
      <t>photons</t>
    </r>
    <r>
      <rPr>
        <sz val="11"/>
        <color theme="1"/>
        <rFont val="微软雅黑"/>
        <charset val="134"/>
      </rPr>
      <t xml:space="preserve"> and light waves hit objects in our atmosphere</t>
    </r>
  </si>
  <si>
    <t>光子</t>
  </si>
  <si>
    <t>melodramatic</t>
  </si>
  <si>
    <t>情节性的</t>
  </si>
  <si>
    <r>
      <rPr>
        <sz val="11"/>
        <color theme="1"/>
        <rFont val="微软雅黑"/>
        <charset val="134"/>
      </rPr>
      <t xml:space="preserve">they are </t>
    </r>
    <r>
      <rPr>
        <b/>
        <sz val="11"/>
        <color rgb="FFFFC000"/>
        <rFont val="微软雅黑"/>
        <charset val="134"/>
      </rPr>
      <t>lit up</t>
    </r>
  </si>
  <si>
    <t>被点亮</t>
  </si>
  <si>
    <t>any more than</t>
  </si>
  <si>
    <t>不至于</t>
  </si>
  <si>
    <r>
      <rPr>
        <sz val="11"/>
        <color theme="1"/>
        <rFont val="微软雅黑"/>
        <charset val="134"/>
      </rPr>
      <t xml:space="preserve">all these </t>
    </r>
    <r>
      <rPr>
        <b/>
        <sz val="11"/>
        <color rgb="FFFFC000"/>
        <rFont val="微软雅黑"/>
        <charset val="134"/>
      </rPr>
      <t>ambient</t>
    </r>
    <r>
      <rPr>
        <sz val="11"/>
        <color theme="1"/>
        <rFont val="微软雅黑"/>
        <charset val="134"/>
      </rPr>
      <t xml:space="preserve"> light</t>
    </r>
  </si>
  <si>
    <t xml:space="preserve"> 周围的</t>
  </si>
  <si>
    <t>count on it</t>
  </si>
  <si>
    <t>抱太大期望</t>
  </si>
  <si>
    <t>it is neat how they do it, but for now why don’t we just stick with what we can learn from it.</t>
  </si>
  <si>
    <t>他们的做法很巧妙</t>
  </si>
  <si>
    <r>
      <rPr>
        <sz val="11"/>
        <color theme="1"/>
        <rFont val="微软雅黑"/>
        <charset val="134"/>
      </rPr>
      <t xml:space="preserve">certainly </t>
    </r>
    <r>
      <rPr>
        <sz val="11"/>
        <color rgb="FFFF0000"/>
        <rFont val="微软雅黑"/>
        <charset val="134"/>
      </rPr>
      <t>with regard to</t>
    </r>
    <r>
      <rPr>
        <sz val="11"/>
        <color theme="1"/>
        <rFont val="微软雅黑"/>
        <charset val="134"/>
      </rPr>
      <t xml:space="preserve"> astronomical or calendar function that seems pretty obvious</t>
    </r>
  </si>
  <si>
    <t>✔×</t>
  </si>
  <si>
    <t>不必赘述</t>
  </si>
  <si>
    <t>an apple is an apple however it is grown.</t>
  </si>
  <si>
    <t>苹果好歹也是苹果</t>
  </si>
  <si>
    <t>purely solitary in a way</t>
  </si>
  <si>
    <t>某种程度上是完全孤立的</t>
  </si>
  <si>
    <t>It is not so clear-cut.</t>
  </si>
  <si>
    <t>这确实是很难做出的决定</t>
  </si>
  <si>
    <r>
      <rPr>
        <sz val="11"/>
        <color theme="1"/>
        <rFont val="微软雅黑"/>
        <charset val="134"/>
      </rPr>
      <t xml:space="preserve">If the lack of sunlight didn’t </t>
    </r>
    <r>
      <rPr>
        <b/>
        <sz val="11"/>
        <color theme="1"/>
        <rFont val="微软雅黑"/>
        <charset val="134"/>
      </rPr>
      <t>rule out</t>
    </r>
    <r>
      <rPr>
        <sz val="11"/>
        <color theme="1"/>
        <rFont val="微软雅黑"/>
        <charset val="134"/>
      </rPr>
      <t xml:space="preserve"> the existence of a biological community down there</t>
    </r>
  </si>
  <si>
    <t>使消失</t>
  </si>
  <si>
    <r>
      <rPr>
        <sz val="11"/>
        <color theme="1"/>
        <rFont val="微软雅黑"/>
        <charset val="134"/>
      </rPr>
      <t xml:space="preserve">That’s why you might see a Spartina </t>
    </r>
    <r>
      <rPr>
        <b/>
        <sz val="11"/>
        <color theme="1"/>
        <rFont val="微软雅黑"/>
        <charset val="134"/>
      </rPr>
      <t>shimmering</t>
    </r>
    <r>
      <rPr>
        <sz val="11"/>
        <color theme="1"/>
        <rFont val="微软雅黑"/>
        <charset val="134"/>
      </rPr>
      <t xml:space="preserve"> in the sunlight. </t>
    </r>
  </si>
  <si>
    <t>闪光</t>
  </si>
  <si>
    <t>pluck</t>
  </si>
  <si>
    <t>拨动</t>
  </si>
  <si>
    <r>
      <rPr>
        <sz val="11"/>
        <color theme="1"/>
        <rFont val="微软雅黑"/>
        <charset val="134"/>
      </rPr>
      <t>You can really impress your frie</t>
    </r>
    <r>
      <rPr>
        <b/>
        <sz val="11"/>
        <color rgb="FFFFC000"/>
        <rFont val="微软雅黑"/>
        <charset val="134"/>
      </rPr>
      <t>nds a</t>
    </r>
    <r>
      <rPr>
        <sz val="11"/>
        <color theme="1"/>
        <rFont val="微软雅黑"/>
        <charset val="134"/>
      </rPr>
      <t>n</t>
    </r>
    <r>
      <rPr>
        <b/>
        <sz val="11"/>
        <color rgb="FFFFC000"/>
        <rFont val="微软雅黑"/>
        <charset val="134"/>
      </rPr>
      <t>d family</t>
    </r>
    <r>
      <rPr>
        <sz val="11"/>
        <color theme="1"/>
        <rFont val="微软雅黑"/>
        <charset val="134"/>
      </rPr>
      <t xml:space="preserve"> with that little </t>
    </r>
    <r>
      <rPr>
        <b/>
        <sz val="11"/>
        <color theme="1"/>
        <rFont val="微软雅黑"/>
        <charset val="134"/>
      </rPr>
      <t>tidbit</t>
    </r>
    <r>
      <rPr>
        <sz val="11"/>
        <color theme="1"/>
        <rFont val="微软雅黑"/>
        <charset val="134"/>
      </rPr>
      <t xml:space="preserve"> the next time you are in a salt marsh.</t>
    </r>
  </si>
  <si>
    <t>一小株</t>
  </si>
  <si>
    <t>felt-covered</t>
  </si>
  <si>
    <t>包裹毛毡</t>
  </si>
  <si>
    <r>
      <rPr>
        <sz val="11"/>
        <color theme="1"/>
        <rFont val="微软雅黑"/>
        <charset val="134"/>
      </rPr>
      <t xml:space="preserve">Of course the plants in these colonies also need tough </t>
    </r>
    <r>
      <rPr>
        <b/>
        <sz val="11"/>
        <color theme="1"/>
        <rFont val="微软雅黑"/>
        <charset val="134"/>
      </rPr>
      <t>resilient</t>
    </r>
    <r>
      <rPr>
        <sz val="11"/>
        <color theme="1"/>
        <rFont val="微软雅黑"/>
        <charset val="134"/>
      </rPr>
      <t xml:space="preserve"> stems above the soil, stems that can </t>
    </r>
    <r>
      <rPr>
        <b/>
        <sz val="11"/>
        <color theme="1"/>
        <rFont val="微软雅黑"/>
        <charset val="134"/>
      </rPr>
      <t>bent a lot</t>
    </r>
    <r>
      <rPr>
        <sz val="11"/>
        <color theme="1"/>
        <rFont val="微软雅黑"/>
        <charset val="134"/>
      </rPr>
      <t xml:space="preserve"> but not break as water constantly crashes into them.</t>
    </r>
  </si>
  <si>
    <t>有弹性的；
弯曲；</t>
  </si>
  <si>
    <t>wears away</t>
  </si>
  <si>
    <t>×</t>
  </si>
  <si>
    <t>流逝</t>
  </si>
  <si>
    <r>
      <rPr>
        <sz val="11"/>
        <color theme="1"/>
        <rFont val="微软雅黑"/>
        <charset val="134"/>
      </rPr>
      <t>B</t>
    </r>
    <r>
      <rPr>
        <b/>
        <sz val="11"/>
        <color rgb="FFFFC000"/>
        <rFont val="微软雅黑"/>
        <charset val="134"/>
      </rPr>
      <t>y a</t>
    </r>
    <r>
      <rPr>
        <sz val="11"/>
        <color theme="1"/>
        <rFont val="微软雅黑"/>
        <charset val="134"/>
      </rPr>
      <t xml:space="preserve">djusting the </t>
    </r>
    <r>
      <rPr>
        <b/>
        <sz val="11"/>
        <color theme="1"/>
        <rFont val="微软雅黑"/>
        <charset val="134"/>
      </rPr>
      <t>osmotic</t>
    </r>
    <r>
      <rPr>
        <sz val="11"/>
        <color theme="1"/>
        <rFont val="微软雅黑"/>
        <charset val="134"/>
      </rPr>
      <t xml:space="preserve"> pressure so that the cells are always fully </t>
    </r>
    <r>
      <rPr>
        <b/>
        <sz val="11"/>
        <color theme="1"/>
        <rFont val="微软雅黑"/>
        <charset val="134"/>
      </rPr>
      <t>inflated</t>
    </r>
    <r>
      <rPr>
        <sz val="11"/>
        <color theme="1"/>
        <rFont val="微软雅黑"/>
        <charset val="134"/>
      </rPr>
      <t xml:space="preserve">, the plant is able to withstand great pressure before </t>
    </r>
    <r>
      <rPr>
        <b/>
        <sz val="11"/>
        <color theme="1"/>
        <rFont val="微软雅黑"/>
        <charset val="134"/>
      </rPr>
      <t>snapping</t>
    </r>
  </si>
  <si>
    <t>渗透性的；
（植物）肿胀；
折断；</t>
  </si>
  <si>
    <t>quill</t>
  </si>
  <si>
    <t>✔</t>
  </si>
  <si>
    <t>琴拨</t>
  </si>
  <si>
    <r>
      <rPr>
        <sz val="11"/>
        <color theme="1"/>
        <rFont val="微软雅黑"/>
        <charset val="134"/>
      </rPr>
      <t xml:space="preserve">most plants will </t>
    </r>
    <r>
      <rPr>
        <b/>
        <sz val="11"/>
        <color theme="1"/>
        <rFont val="微软雅黑"/>
        <charset val="134"/>
      </rPr>
      <t>wilt</t>
    </r>
    <r>
      <rPr>
        <sz val="11"/>
        <color theme="1"/>
        <rFont val="微软雅黑"/>
        <charset val="134"/>
      </rPr>
      <t xml:space="preserve"> and die within hours</t>
    </r>
  </si>
  <si>
    <t>枯萎</t>
  </si>
  <si>
    <t>coincide with</t>
  </si>
  <si>
    <t>恰逢（同时发生）</t>
  </si>
  <si>
    <r>
      <rPr>
        <sz val="11"/>
        <color theme="1"/>
        <rFont val="微软雅黑"/>
        <charset val="134"/>
      </rPr>
      <t xml:space="preserve">they make the woman seem very </t>
    </r>
    <r>
      <rPr>
        <b/>
        <sz val="11"/>
        <color theme="1"/>
        <rFont val="微软雅黑"/>
        <charset val="134"/>
      </rPr>
      <t>contemplative</t>
    </r>
  </si>
  <si>
    <t>沉思的</t>
  </si>
  <si>
    <t>drop by</t>
  </si>
  <si>
    <t>过来；拜访</t>
  </si>
  <si>
    <r>
      <rPr>
        <sz val="11"/>
        <color theme="1"/>
        <rFont val="微软雅黑"/>
        <charset val="134"/>
      </rPr>
      <t>her eyes ki</t>
    </r>
    <r>
      <rPr>
        <b/>
        <sz val="11"/>
        <color rgb="FFFFC000"/>
        <rFont val="微软雅黑"/>
        <charset val="134"/>
      </rPr>
      <t>nd of</t>
    </r>
    <r>
      <rPr>
        <sz val="11"/>
        <color theme="1"/>
        <rFont val="微软雅黑"/>
        <charset val="134"/>
      </rPr>
      <t xml:space="preserve"> </t>
    </r>
    <r>
      <rPr>
        <b/>
        <sz val="11"/>
        <color theme="1"/>
        <rFont val="微软雅黑"/>
        <charset val="134"/>
      </rPr>
      <t>draw</t>
    </r>
    <r>
      <rPr>
        <sz val="11"/>
        <color theme="1"/>
        <rFont val="微软雅黑"/>
        <charset val="134"/>
      </rPr>
      <t xml:space="preserve"> you </t>
    </r>
    <r>
      <rPr>
        <b/>
        <sz val="11"/>
        <color theme="1"/>
        <rFont val="微软雅黑"/>
        <charset val="134"/>
      </rPr>
      <t>in</t>
    </r>
  </si>
  <si>
    <t>吸引人</t>
  </si>
  <si>
    <t>rooming with</t>
  </si>
  <si>
    <t>住在</t>
  </si>
  <si>
    <r>
      <rPr>
        <sz val="11"/>
        <color theme="1"/>
        <rFont val="微软雅黑"/>
        <charset val="134"/>
      </rPr>
      <t xml:space="preserve">Beaux </t>
    </r>
    <r>
      <rPr>
        <b/>
        <sz val="11"/>
        <color theme="1"/>
        <rFont val="微软雅黑"/>
        <charset val="134"/>
      </rPr>
      <t>had high regard for</t>
    </r>
    <r>
      <rPr>
        <sz val="11"/>
        <color theme="1"/>
        <rFont val="微软雅黑"/>
        <charset val="134"/>
      </rPr>
      <t xml:space="preserve"> Sargent’s work</t>
    </r>
  </si>
  <si>
    <t>对...评价很高</t>
  </si>
  <si>
    <t>if only they had known</t>
  </si>
  <si>
    <t>要是当时能够明白就好了</t>
  </si>
  <si>
    <r>
      <rPr>
        <sz val="11"/>
        <color theme="1"/>
        <rFont val="微软雅黑"/>
        <charset val="134"/>
      </rPr>
      <t xml:space="preserve">the unclear background definitely contributes to that </t>
    </r>
    <r>
      <rPr>
        <b/>
        <sz val="11"/>
        <color theme="1"/>
        <rFont val="微软雅黑"/>
        <charset val="134"/>
      </rPr>
      <t>dreaminess</t>
    </r>
    <r>
      <rPr>
        <sz val="11"/>
        <color theme="1"/>
        <rFont val="微软雅黑"/>
        <charset val="134"/>
      </rPr>
      <t>.</t>
    </r>
  </si>
  <si>
    <t>梦的意境</t>
  </si>
  <si>
    <r>
      <rPr>
        <sz val="11"/>
        <color theme="1"/>
        <rFont val="微软雅黑"/>
        <charset val="134"/>
      </rPr>
      <t xml:space="preserve">find way of talking about something that’s really so </t>
    </r>
    <r>
      <rPr>
        <b/>
        <sz val="11"/>
        <color theme="1"/>
        <rFont val="微软雅黑"/>
        <charset val="134"/>
      </rPr>
      <t>transient</t>
    </r>
    <r>
      <rPr>
        <sz val="11"/>
        <color theme="1"/>
        <rFont val="微软雅黑"/>
        <charset val="134"/>
      </rPr>
      <t xml:space="preserve">, about something that, </t>
    </r>
    <r>
      <rPr>
        <b/>
        <sz val="11"/>
        <color theme="1"/>
        <rFont val="微软雅黑"/>
        <charset val="134"/>
      </rPr>
      <t>in a sense</t>
    </r>
    <r>
      <rPr>
        <sz val="11"/>
        <color theme="1"/>
        <rFont val="微软雅黑"/>
        <charset val="134"/>
      </rPr>
      <t>, doesn’t exist.</t>
    </r>
  </si>
  <si>
    <r>
      <rPr>
        <sz val="11"/>
        <color theme="1"/>
        <rFont val="宋体"/>
        <charset val="134"/>
      </rPr>
      <t>✔；</t>
    </r>
    <r>
      <rPr>
        <sz val="11"/>
        <color theme="1"/>
        <rFont val="微软雅黑"/>
        <charset val="134"/>
      </rPr>
      <t xml:space="preserve">
×</t>
    </r>
  </si>
  <si>
    <t>转瞬即逝的；
某种意义上来说</t>
  </si>
  <si>
    <r>
      <rPr>
        <sz val="11"/>
        <color theme="1"/>
        <rFont val="微软雅黑"/>
        <charset val="134"/>
      </rPr>
      <t xml:space="preserve">we will be covering the Upper </t>
    </r>
    <r>
      <rPr>
        <b/>
        <sz val="11"/>
        <color theme="1"/>
        <rFont val="微软雅黑"/>
        <charset val="134"/>
      </rPr>
      <t>Paleolithic Period</t>
    </r>
  </si>
  <si>
    <t>旧石器时代</t>
  </si>
  <si>
    <r>
      <rPr>
        <sz val="11"/>
        <color theme="1"/>
        <rFont val="微软雅黑"/>
        <charset val="134"/>
      </rPr>
      <t xml:space="preserve">Well, I’m glad you </t>
    </r>
    <r>
      <rPr>
        <b/>
        <sz val="11"/>
        <color theme="1"/>
        <rFont val="微软雅黑"/>
        <charset val="134"/>
      </rPr>
      <t>redid</t>
    </r>
    <r>
      <rPr>
        <sz val="11"/>
        <color theme="1"/>
        <rFont val="微软雅黑"/>
        <charset val="134"/>
      </rPr>
      <t xml:space="preserve"> your outline. I </t>
    </r>
    <r>
      <rPr>
        <b/>
        <sz val="11"/>
        <color theme="1"/>
        <rFont val="微软雅黑"/>
        <charset val="134"/>
      </rPr>
      <t>fed</t>
    </r>
    <r>
      <rPr>
        <sz val="11"/>
        <color theme="1"/>
        <rFont val="微软雅黑"/>
        <charset val="134"/>
      </rPr>
      <t xml:space="preserve"> a few comments, but nothing you have to </t>
    </r>
    <r>
      <rPr>
        <b/>
        <sz val="11"/>
        <color theme="1"/>
        <rFont val="微软雅黑"/>
        <charset val="134"/>
      </rPr>
      <t>act on</t>
    </r>
    <r>
      <rPr>
        <sz val="11"/>
        <color theme="1"/>
        <rFont val="微软雅黑"/>
        <charset val="134"/>
      </rPr>
      <t>. It’s in good enough shape for you to start writing your paper.</t>
    </r>
  </si>
  <si>
    <t>提供（加了）；
付出行动（留意）；</t>
  </si>
  <si>
    <r>
      <rPr>
        <sz val="11"/>
        <color theme="1"/>
        <rFont val="微软雅黑"/>
        <charset val="134"/>
      </rPr>
      <t xml:space="preserve">probably a mammoth’s </t>
    </r>
    <r>
      <rPr>
        <b/>
        <sz val="11"/>
        <color theme="1"/>
        <rFont val="微软雅黑"/>
        <charset val="134"/>
      </rPr>
      <t>tusk</t>
    </r>
  </si>
  <si>
    <t>长牙</t>
  </si>
  <si>
    <r>
      <rPr>
        <sz val="11"/>
        <color theme="1"/>
        <rFont val="微软雅黑"/>
        <charset val="134"/>
      </rPr>
      <t xml:space="preserve">participants get a $50 </t>
    </r>
    <r>
      <rPr>
        <b/>
        <sz val="11"/>
        <color theme="1"/>
        <rFont val="微软雅黑"/>
        <charset val="134"/>
      </rPr>
      <t>gift certificate</t>
    </r>
  </si>
  <si>
    <t>礼券</t>
  </si>
  <si>
    <r>
      <rPr>
        <sz val="11"/>
        <color theme="1"/>
        <rFont val="微软雅黑"/>
        <charset val="134"/>
      </rPr>
      <t xml:space="preserve">didn’t they use, like </t>
    </r>
    <r>
      <rPr>
        <b/>
        <sz val="11"/>
        <color theme="1"/>
        <rFont val="微软雅黑"/>
        <charset val="134"/>
      </rPr>
      <t>charcoal</t>
    </r>
    <r>
      <rPr>
        <sz val="11"/>
        <color theme="1"/>
        <rFont val="微软雅黑"/>
        <charset val="134"/>
      </rPr>
      <t xml:space="preserve"> or maybe colors, dyes made from plants</t>
    </r>
  </si>
  <si>
    <t>木炭</t>
  </si>
  <si>
    <t>don’t sell yourself short</t>
  </si>
  <si>
    <t>别把自己看得太低</t>
  </si>
  <si>
    <r>
      <rPr>
        <sz val="11"/>
        <color theme="1"/>
        <rFont val="微软雅黑"/>
        <charset val="134"/>
      </rPr>
      <t xml:space="preserve">The second movement involved in the hypothesis has to do with </t>
    </r>
    <r>
      <rPr>
        <b/>
        <sz val="11"/>
        <color theme="1"/>
        <rFont val="微软雅黑"/>
        <charset val="134"/>
      </rPr>
      <t>axial tilt</t>
    </r>
  </si>
  <si>
    <t>地轴倾斜</t>
  </si>
  <si>
    <r>
      <rPr>
        <sz val="11"/>
        <color theme="1"/>
        <rFont val="微软雅黑"/>
        <charset val="134"/>
      </rPr>
      <t xml:space="preserve">Maybe you could switch </t>
    </r>
    <r>
      <rPr>
        <b/>
        <sz val="11"/>
        <color theme="1"/>
        <rFont val="微软雅黑"/>
        <charset val="134"/>
      </rPr>
      <t>shifts</t>
    </r>
    <r>
      <rPr>
        <sz val="11"/>
        <color theme="1"/>
        <rFont val="微软雅黑"/>
        <charset val="134"/>
      </rPr>
      <t xml:space="preserve"> with someone.</t>
    </r>
  </si>
  <si>
    <t>换班制</t>
  </si>
  <si>
    <r>
      <rPr>
        <b/>
        <sz val="11"/>
        <color theme="1"/>
        <rFont val="微软雅黑"/>
        <charset val="134"/>
      </rPr>
      <t>Precession</t>
    </r>
    <r>
      <rPr>
        <sz val="11"/>
        <color theme="1"/>
        <rFont val="微软雅黑"/>
        <charset val="134"/>
      </rPr>
      <t>, basically is the change in the direction of earth’s axis of rotation</t>
    </r>
  </si>
  <si>
    <t>旋进</t>
  </si>
  <si>
    <r>
      <rPr>
        <sz val="11"/>
        <color theme="1"/>
        <rFont val="微软雅黑"/>
        <charset val="134"/>
      </rPr>
      <t>And the gift certificate would</t>
    </r>
    <r>
      <rPr>
        <b/>
        <sz val="11"/>
        <color rgb="FFFFC000"/>
        <rFont val="微软雅黑"/>
        <charset val="134"/>
      </rPr>
      <t>n’t hu</t>
    </r>
    <r>
      <rPr>
        <sz val="11"/>
        <color theme="1"/>
        <rFont val="微软雅黑"/>
        <charset val="134"/>
      </rPr>
      <t>rt either.</t>
    </r>
  </si>
  <si>
    <t>顺便拿张礼券也无伤大雅</t>
  </si>
  <si>
    <r>
      <rPr>
        <sz val="11"/>
        <color theme="1"/>
        <rFont val="微软雅黑"/>
        <charset val="134"/>
      </rPr>
      <t xml:space="preserve">they are </t>
    </r>
    <r>
      <rPr>
        <b/>
        <sz val="11"/>
        <color rgb="FFFFC000"/>
        <rFont val="微软雅黑"/>
        <charset val="134"/>
      </rPr>
      <t>cyclical</t>
    </r>
  </si>
  <si>
    <t>ciklical；周期性的</t>
  </si>
  <si>
    <r>
      <rPr>
        <sz val="11"/>
        <color theme="1"/>
        <rFont val="微软雅黑"/>
        <charset val="134"/>
      </rPr>
      <t xml:space="preserve">the network may actually reconsider </t>
    </r>
    <r>
      <rPr>
        <b/>
        <sz val="11"/>
        <color theme="1"/>
        <rFont val="微软雅黑"/>
        <charset val="134"/>
      </rPr>
      <t>putting it on the air</t>
    </r>
    <r>
      <rPr>
        <sz val="11"/>
        <color theme="1"/>
        <rFont val="微软雅黑"/>
        <charset val="134"/>
      </rPr>
      <t>.</t>
    </r>
  </si>
  <si>
    <t>播出</t>
  </si>
  <si>
    <r>
      <rPr>
        <sz val="11"/>
        <color theme="1"/>
        <rFont val="微软雅黑"/>
        <charset val="134"/>
      </rPr>
      <t xml:space="preserve">I get to see a lot of the professors, like </t>
    </r>
    <r>
      <rPr>
        <b/>
        <sz val="11"/>
        <color theme="1"/>
        <rFont val="微软雅黑"/>
        <charset val="134"/>
      </rPr>
      <t>in a different light</t>
    </r>
    <r>
      <rPr>
        <sz val="11"/>
        <color theme="1"/>
        <rFont val="微软雅黑"/>
        <charset val="134"/>
      </rPr>
      <t>, we joke around a little you know</t>
    </r>
  </si>
  <si>
    <t>不一样的方式</t>
  </si>
  <si>
    <t>But what seem like little things now were back then actually rather big things</t>
  </si>
  <si>
    <t>但现在看起来都是小事</t>
  </si>
  <si>
    <t>inundation</t>
  </si>
  <si>
    <t>洪水</t>
  </si>
  <si>
    <r>
      <rPr>
        <sz val="11"/>
        <color theme="1"/>
        <rFont val="微软雅黑"/>
        <charset val="134"/>
      </rPr>
      <t xml:space="preserve">a spice is part of an </t>
    </r>
    <r>
      <rPr>
        <b/>
        <sz val="11"/>
        <color theme="1"/>
        <rFont val="微软雅黑"/>
        <charset val="134"/>
      </rPr>
      <t>aromatic</t>
    </r>
    <r>
      <rPr>
        <sz val="11"/>
        <color theme="1"/>
        <rFont val="微软雅黑"/>
        <charset val="134"/>
      </rPr>
      <t xml:space="preserve"> plant that is not a leaf or herb.</t>
    </r>
  </si>
  <si>
    <t>芳香剂</t>
  </si>
  <si>
    <r>
      <rPr>
        <sz val="11"/>
        <color theme="1"/>
        <rFont val="微软雅黑"/>
        <charset val="134"/>
      </rPr>
      <t xml:space="preserve">when the Nile valley was </t>
    </r>
    <r>
      <rPr>
        <b/>
        <sz val="11"/>
        <color theme="1"/>
        <rFont val="微软雅黑"/>
        <charset val="134"/>
      </rPr>
      <t>essentially</t>
    </r>
    <r>
      <rPr>
        <sz val="11"/>
        <color theme="1"/>
        <rFont val="微软雅黑"/>
        <charset val="134"/>
      </rPr>
      <t xml:space="preserve"> </t>
    </r>
    <r>
      <rPr>
        <b/>
        <sz val="11"/>
        <color theme="1"/>
        <rFont val="微软雅黑"/>
        <charset val="134"/>
      </rPr>
      <t>submerged</t>
    </r>
    <r>
      <rPr>
        <sz val="11"/>
        <color theme="1"/>
        <rFont val="微软雅黑"/>
        <charset val="134"/>
      </rPr>
      <t xml:space="preserve"> in water for a few months or so.</t>
    </r>
  </si>
  <si>
    <t>基本上；submerge淹没</t>
  </si>
  <si>
    <r>
      <rPr>
        <sz val="11"/>
        <color theme="1"/>
        <rFont val="微软雅黑"/>
        <charset val="134"/>
      </rPr>
      <t xml:space="preserve">Spices can come from tree bark like </t>
    </r>
    <r>
      <rPr>
        <b/>
        <sz val="11"/>
        <color theme="1"/>
        <rFont val="微软雅黑"/>
        <charset val="134"/>
      </rPr>
      <t>cinnamon</t>
    </r>
    <r>
      <rPr>
        <sz val="11"/>
        <color theme="1"/>
        <rFont val="微软雅黑"/>
        <charset val="134"/>
      </rPr>
      <t xml:space="preserve">, plant roots like </t>
    </r>
    <r>
      <rPr>
        <b/>
        <sz val="11"/>
        <color theme="1"/>
        <rFont val="微软雅黑"/>
        <charset val="134"/>
      </rPr>
      <t>ginger</t>
    </r>
    <r>
      <rPr>
        <sz val="11"/>
        <color theme="1"/>
        <rFont val="微软雅黑"/>
        <charset val="134"/>
      </rPr>
      <t xml:space="preserve">, flower buds like </t>
    </r>
    <r>
      <rPr>
        <b/>
        <sz val="11"/>
        <color theme="1"/>
        <rFont val="微软雅黑"/>
        <charset val="134"/>
      </rPr>
      <t>cloves</t>
    </r>
    <r>
      <rPr>
        <sz val="11"/>
        <color theme="1"/>
        <rFont val="微软雅黑"/>
        <charset val="134"/>
      </rPr>
      <t>.</t>
    </r>
  </si>
  <si>
    <t>肉桂；
姜；
丁香；</t>
  </si>
  <si>
    <r>
      <rPr>
        <sz val="11"/>
        <color theme="1"/>
        <rFont val="微软雅黑"/>
        <charset val="134"/>
      </rPr>
      <t xml:space="preserve">it’d be hidden in the </t>
    </r>
    <r>
      <rPr>
        <b/>
        <sz val="11"/>
        <color theme="1"/>
        <rFont val="微软雅黑"/>
        <charset val="134"/>
      </rPr>
      <t>glare</t>
    </r>
    <r>
      <rPr>
        <sz val="11"/>
        <color theme="1"/>
        <rFont val="微软雅黑"/>
        <charset val="134"/>
      </rPr>
      <t xml:space="preserve"> of the Sun</t>
    </r>
  </si>
  <si>
    <t>强光</t>
  </si>
  <si>
    <r>
      <rPr>
        <sz val="11"/>
        <color theme="1"/>
        <rFont val="微软雅黑"/>
        <charset val="134"/>
      </rPr>
      <t xml:space="preserve">These spices </t>
    </r>
    <r>
      <rPr>
        <b/>
        <sz val="11"/>
        <color theme="1"/>
        <rFont val="微软雅黑"/>
        <charset val="134"/>
      </rPr>
      <t>literarily</t>
    </r>
    <r>
      <rPr>
        <sz val="11"/>
        <color theme="1"/>
        <rFont val="微软雅黑"/>
        <charset val="134"/>
      </rPr>
      <t xml:space="preserve"> dominated the way Europeans lived for centuries, how they traded and even how they used their </t>
    </r>
    <r>
      <rPr>
        <b/>
        <sz val="11"/>
        <color theme="1"/>
        <rFont val="微软雅黑"/>
        <charset val="134"/>
      </rPr>
      <t>imaginations.</t>
    </r>
    <r>
      <rPr>
        <sz val="11"/>
        <color theme="1"/>
        <rFont val="微软雅黑"/>
        <charset val="134"/>
      </rPr>
      <t xml:space="preserve"> </t>
    </r>
  </si>
  <si>
    <t>一直；
思维</t>
  </si>
  <si>
    <r>
      <rPr>
        <sz val="11"/>
        <color theme="1"/>
        <rFont val="微软雅黑"/>
        <charset val="134"/>
      </rPr>
      <t xml:space="preserve">But was it </t>
    </r>
    <r>
      <rPr>
        <b/>
        <sz val="11"/>
        <color theme="1"/>
        <rFont val="微软雅黑"/>
        <charset val="134"/>
      </rPr>
      <t>any way</t>
    </r>
    <r>
      <rPr>
        <sz val="11"/>
        <color theme="1"/>
        <rFont val="微软雅黑"/>
        <charset val="134"/>
      </rPr>
      <t xml:space="preserve"> to run a government?</t>
    </r>
  </si>
  <si>
    <t>run gov也用同一套方法吗</t>
  </si>
  <si>
    <t>So why this medieval fascination with spices?</t>
  </si>
  <si>
    <t>那么为什么中世纪对香料如此着迷呢?</t>
  </si>
  <si>
    <t>let me back up here a second</t>
  </si>
  <si>
    <t>我先讲些背景知识吧</t>
  </si>
  <si>
    <r>
      <rPr>
        <sz val="11"/>
        <color theme="1"/>
        <rFont val="微软雅黑"/>
        <charset val="134"/>
      </rPr>
      <t xml:space="preserve">We can </t>
    </r>
    <r>
      <rPr>
        <b/>
        <sz val="11"/>
        <color theme="1"/>
        <rFont val="微软雅黑"/>
        <charset val="134"/>
      </rPr>
      <t>boil it down</t>
    </r>
    <r>
      <rPr>
        <sz val="11"/>
        <color theme="1"/>
        <rFont val="微软雅黑"/>
        <charset val="134"/>
      </rPr>
      <t xml:space="preserve"> to their general ideas briefly.</t>
    </r>
  </si>
  <si>
    <t>总结；归结</t>
  </si>
  <si>
    <r>
      <rPr>
        <sz val="11"/>
        <color theme="1"/>
        <rFont val="微软雅黑"/>
        <charset val="134"/>
      </rPr>
      <t xml:space="preserve">he could </t>
    </r>
    <r>
      <rPr>
        <b/>
        <sz val="11"/>
        <color theme="1"/>
        <rFont val="微软雅黑"/>
        <charset val="134"/>
      </rPr>
      <t>go through</t>
    </r>
    <r>
      <rPr>
        <sz val="11"/>
        <color theme="1"/>
        <rFont val="微软雅黑"/>
        <charset val="134"/>
      </rPr>
      <t xml:space="preserve"> a whole series of changes very quickly.</t>
    </r>
  </si>
  <si>
    <t>完成；走完</t>
  </si>
  <si>
    <r>
      <rPr>
        <sz val="11"/>
        <color theme="1"/>
        <rFont val="微软雅黑"/>
        <charset val="134"/>
      </rPr>
      <t>One was cos</t>
    </r>
    <r>
      <rPr>
        <b/>
        <sz val="11"/>
        <color rgb="FFFFC000"/>
        <rFont val="微软雅黑"/>
        <charset val="134"/>
      </rPr>
      <t>t an</t>
    </r>
    <r>
      <rPr>
        <sz val="11"/>
        <color theme="1"/>
        <rFont val="微软雅黑"/>
        <charset val="134"/>
      </rPr>
      <t xml:space="preserve">d </t>
    </r>
    <r>
      <rPr>
        <b/>
        <sz val="11"/>
        <color theme="1"/>
        <rFont val="微软雅黑"/>
        <charset val="134"/>
      </rPr>
      <t>rarity</t>
    </r>
  </si>
  <si>
    <t>稀有性</t>
  </si>
  <si>
    <r>
      <rPr>
        <sz val="11"/>
        <color theme="1"/>
        <rFont val="微软雅黑"/>
        <charset val="134"/>
      </rPr>
      <t xml:space="preserve">it’s </t>
    </r>
    <r>
      <rPr>
        <b/>
        <sz val="11"/>
        <color theme="1"/>
        <rFont val="微软雅黑"/>
        <charset val="134"/>
      </rPr>
      <t>speckled</t>
    </r>
    <r>
      <rPr>
        <sz val="11"/>
        <color theme="1"/>
        <rFont val="微软雅黑"/>
        <charset val="134"/>
      </rPr>
      <t xml:space="preserve"> with dark spots</t>
    </r>
  </si>
  <si>
    <t>点缀</t>
  </si>
  <si>
    <r>
      <rPr>
        <sz val="11"/>
        <color theme="1"/>
        <rFont val="微软雅黑"/>
        <charset val="134"/>
      </rPr>
      <t xml:space="preserve">two was </t>
    </r>
    <r>
      <rPr>
        <b/>
        <sz val="11"/>
        <color theme="1"/>
        <rFont val="微软雅黑"/>
        <charset val="134"/>
      </rPr>
      <t>exotic taste</t>
    </r>
    <r>
      <rPr>
        <sz val="11"/>
        <color theme="1"/>
        <rFont val="微软雅黑"/>
        <charset val="134"/>
      </rPr>
      <t xml:space="preserve"> and </t>
    </r>
    <r>
      <rPr>
        <b/>
        <sz val="11"/>
        <color theme="1"/>
        <rFont val="微软雅黑"/>
        <charset val="134"/>
      </rPr>
      <t>fragrance</t>
    </r>
    <r>
      <rPr>
        <sz val="11"/>
        <color theme="1"/>
        <rFont val="微软雅黑"/>
        <charset val="134"/>
      </rPr>
      <t xml:space="preserve">. </t>
    </r>
  </si>
  <si>
    <t>异域风情；
香味</t>
  </si>
  <si>
    <r>
      <rPr>
        <sz val="11"/>
        <color theme="1"/>
        <rFont val="微软雅黑"/>
        <charset val="134"/>
      </rPr>
      <t xml:space="preserve">Chromatophores consist of </t>
    </r>
    <r>
      <rPr>
        <b/>
        <sz val="11"/>
        <color theme="1"/>
        <rFont val="微软雅黑"/>
        <charset val="134"/>
      </rPr>
      <t>tiny sacks</t>
    </r>
    <r>
      <rPr>
        <sz val="11"/>
        <color theme="1"/>
        <rFont val="微软雅黑"/>
        <charset val="134"/>
      </rPr>
      <t xml:space="preserve"> filled with color dye</t>
    </r>
  </si>
  <si>
    <t>色袋</t>
  </si>
  <si>
    <r>
      <rPr>
        <sz val="11"/>
        <color theme="1"/>
        <rFont val="微软雅黑"/>
        <charset val="134"/>
      </rPr>
      <t xml:space="preserve">mysterious origins and kinds of </t>
    </r>
    <r>
      <rPr>
        <b/>
        <sz val="11"/>
        <color theme="1"/>
        <rFont val="微软雅黑"/>
        <charset val="134"/>
      </rPr>
      <t xml:space="preserve">mythical </t>
    </r>
    <r>
      <rPr>
        <b/>
        <u/>
        <sz val="11"/>
        <color rgb="FFFF0000"/>
        <rFont val="微软雅黑"/>
        <charset val="134"/>
      </rPr>
      <t>status</t>
    </r>
    <r>
      <rPr>
        <sz val="11"/>
        <color theme="1"/>
        <rFont val="微软雅黑"/>
        <charset val="134"/>
      </rPr>
      <t>.</t>
    </r>
  </si>
  <si>
    <t>神秘性</t>
  </si>
  <si>
    <r>
      <rPr>
        <sz val="11"/>
        <color theme="1"/>
        <rFont val="微软雅黑"/>
        <charset val="134"/>
      </rPr>
      <t xml:space="preserve">Or it can </t>
    </r>
    <r>
      <rPr>
        <b/>
        <sz val="11"/>
        <color theme="1"/>
        <rFont val="微软雅黑"/>
        <charset val="134"/>
      </rPr>
      <t>nestle up</t>
    </r>
    <r>
      <rPr>
        <sz val="11"/>
        <color theme="1"/>
        <rFont val="微软雅黑"/>
        <charset val="134"/>
      </rPr>
      <t xml:space="preserve"> in the middle of a plant</t>
    </r>
  </si>
  <si>
    <t>蜗居于</t>
  </si>
  <si>
    <r>
      <rPr>
        <sz val="11"/>
        <color theme="1"/>
        <rFont val="微软雅黑"/>
        <charset val="134"/>
      </rPr>
      <t xml:space="preserve">of course transportation costs were </t>
    </r>
    <r>
      <rPr>
        <b/>
        <sz val="11"/>
        <color theme="1"/>
        <rFont val="微软雅黑"/>
        <charset val="134"/>
      </rPr>
      <t>astronomical</t>
    </r>
    <r>
      <rPr>
        <sz val="11"/>
        <color theme="1"/>
        <rFont val="微软雅黑"/>
        <charset val="134"/>
      </rPr>
      <t>.</t>
    </r>
  </si>
  <si>
    <t>天文数字的</t>
  </si>
  <si>
    <t>chromatophore</t>
  </si>
  <si>
    <t>色素体</t>
  </si>
  <si>
    <r>
      <rPr>
        <sz val="11"/>
        <color theme="1"/>
        <rFont val="微软雅黑"/>
        <charset val="134"/>
      </rPr>
      <t>Maybe that would give you an idea of exactly whe</t>
    </r>
    <r>
      <rPr>
        <b/>
        <sz val="11"/>
        <color rgb="FFFFC000"/>
        <rFont val="微软雅黑"/>
        <charset val="134"/>
      </rPr>
      <t>re pep</t>
    </r>
    <r>
      <rPr>
        <sz val="11"/>
        <color theme="1"/>
        <rFont val="微软雅黑"/>
        <charset val="134"/>
      </rPr>
      <t>per stood at the time.</t>
    </r>
  </si>
  <si>
    <t>当时胡椒的地位</t>
  </si>
  <si>
    <r>
      <rPr>
        <sz val="11"/>
        <color theme="1"/>
        <rFont val="微软雅黑"/>
        <charset val="134"/>
      </rPr>
      <t xml:space="preserve">Now I’m going to assume that you know that sunspots, </t>
    </r>
    <r>
      <rPr>
        <b/>
        <sz val="11"/>
        <color theme="1"/>
        <rFont val="微软雅黑"/>
        <charset val="134"/>
      </rPr>
      <t>in the most basic terms</t>
    </r>
    <r>
      <rPr>
        <sz val="11"/>
        <color theme="1"/>
        <rFont val="微软雅黑"/>
        <charset val="134"/>
      </rPr>
      <t xml:space="preserve">, are dark spots on the Sun’s surface. </t>
    </r>
    <r>
      <rPr>
        <b/>
        <sz val="11"/>
        <color theme="1"/>
        <rFont val="微软雅黑"/>
        <charset val="134"/>
      </rPr>
      <t>That will do for now</t>
    </r>
    <r>
      <rPr>
        <sz val="11"/>
        <color theme="1"/>
        <rFont val="微软雅黑"/>
        <charset val="134"/>
      </rPr>
      <t>.</t>
    </r>
  </si>
  <si>
    <t>说的通俗些；
这个理解现在还说得通</t>
  </si>
  <si>
    <r>
      <rPr>
        <sz val="11"/>
        <color theme="1"/>
        <rFont val="微软雅黑"/>
        <charset val="134"/>
      </rPr>
      <t xml:space="preserve">The diet then was relatively </t>
    </r>
    <r>
      <rPr>
        <b/>
        <sz val="11"/>
        <color theme="1"/>
        <rFont val="微软雅黑"/>
        <charset val="134"/>
      </rPr>
      <t>bland</t>
    </r>
    <r>
      <rPr>
        <sz val="11"/>
        <color theme="1"/>
        <rFont val="微软雅黑"/>
        <charset val="134"/>
      </rPr>
      <t>, compared to today’s.</t>
    </r>
  </si>
  <si>
    <t>淡而无味的</t>
  </si>
  <si>
    <r>
      <rPr>
        <sz val="11"/>
        <color theme="1"/>
        <rFont val="微软雅黑"/>
        <charset val="134"/>
      </rPr>
      <t xml:space="preserve">That’s because of their belief at the time that the </t>
    </r>
    <r>
      <rPr>
        <b/>
        <sz val="11"/>
        <color theme="1"/>
        <rFont val="微软雅黑"/>
        <charset val="134"/>
      </rPr>
      <t>heavenly bodies</t>
    </r>
    <r>
      <rPr>
        <sz val="11"/>
        <color theme="1"/>
        <rFont val="微软雅黑"/>
        <charset val="134"/>
      </rPr>
      <t xml:space="preserve">, the Sun, Moon, Stars, and Planets, were perfect, without any </t>
    </r>
    <r>
      <rPr>
        <b/>
        <sz val="11"/>
        <color theme="1"/>
        <rFont val="微软雅黑"/>
        <charset val="134"/>
      </rPr>
      <t>flaws</t>
    </r>
    <r>
      <rPr>
        <sz val="11"/>
        <color theme="1"/>
        <rFont val="微软雅黑"/>
        <charset val="134"/>
      </rPr>
      <t xml:space="preserve"> or </t>
    </r>
    <r>
      <rPr>
        <b/>
        <sz val="11"/>
        <color theme="1"/>
        <rFont val="微软雅黑"/>
        <charset val="134"/>
      </rPr>
      <t>blemishes</t>
    </r>
  </si>
  <si>
    <t>天上的天体；
缺点；
污渍；</t>
  </si>
  <si>
    <r>
      <rPr>
        <sz val="11"/>
        <color theme="1"/>
        <rFont val="微软雅黑"/>
        <charset val="134"/>
      </rPr>
      <t xml:space="preserve">Especially the </t>
    </r>
    <r>
      <rPr>
        <b/>
        <sz val="11"/>
        <color theme="1"/>
        <rFont val="微软雅黑"/>
        <charset val="134"/>
      </rPr>
      <t>aristocracy</t>
    </r>
    <r>
      <rPr>
        <sz val="11"/>
        <color theme="1"/>
        <rFont val="微软雅黑"/>
        <charset val="134"/>
      </rPr>
      <t xml:space="preserve"> who tended to eat a lot of meat</t>
    </r>
  </si>
  <si>
    <t>贵族</t>
  </si>
  <si>
    <r>
      <rPr>
        <sz val="11"/>
        <color theme="1"/>
        <rFont val="微软雅黑"/>
        <charset val="134"/>
      </rPr>
      <t xml:space="preserve">then later it would become more </t>
    </r>
    <r>
      <rPr>
        <b/>
        <sz val="11"/>
        <color theme="1"/>
        <rFont val="微软雅黑"/>
        <charset val="134"/>
      </rPr>
      <t>lopsided</t>
    </r>
  </si>
  <si>
    <t>不平衡的</t>
  </si>
  <si>
    <r>
      <rPr>
        <sz val="11"/>
        <color theme="1"/>
        <rFont val="微软雅黑"/>
        <charset val="134"/>
      </rPr>
      <t xml:space="preserve">this is where spices </t>
    </r>
    <r>
      <rPr>
        <b/>
        <sz val="11"/>
        <color theme="1"/>
        <rFont val="微软雅黑"/>
        <charset val="134"/>
      </rPr>
      <t>came in</t>
    </r>
  </si>
  <si>
    <t>起作用</t>
  </si>
  <si>
    <r>
      <rPr>
        <sz val="11"/>
        <color theme="1"/>
        <rFont val="微软雅黑"/>
        <charset val="134"/>
      </rPr>
      <t xml:space="preserve"> a lot of hypotheses were </t>
    </r>
    <r>
      <rPr>
        <b/>
        <sz val="11"/>
        <color theme="1"/>
        <rFont val="微软雅黑"/>
        <charset val="134"/>
      </rPr>
      <t xml:space="preserve">tossed </t>
    </r>
    <r>
      <rPr>
        <sz val="11"/>
        <color theme="1"/>
        <rFont val="微软雅黑"/>
        <charset val="134"/>
      </rPr>
      <t>around</t>
    </r>
  </si>
  <si>
    <t>提出</t>
  </si>
  <si>
    <r>
      <rPr>
        <sz val="11"/>
        <color theme="1"/>
        <rFont val="微软雅黑"/>
        <charset val="134"/>
      </rPr>
      <t xml:space="preserve">medieval Europeans wanted spices to </t>
    </r>
    <r>
      <rPr>
        <b/>
        <sz val="11"/>
        <color theme="1"/>
        <rFont val="微软雅黑"/>
        <charset val="134"/>
      </rPr>
      <t>cover up</t>
    </r>
    <r>
      <rPr>
        <sz val="11"/>
        <color theme="1"/>
        <rFont val="微软雅黑"/>
        <charset val="134"/>
      </rPr>
      <t xml:space="preserve"> the taste of </t>
    </r>
    <r>
      <rPr>
        <b/>
        <sz val="11"/>
        <color theme="1"/>
        <rFont val="微软雅黑"/>
        <charset val="134"/>
      </rPr>
      <t>spoiled</t>
    </r>
    <r>
      <rPr>
        <sz val="11"/>
        <color theme="1"/>
        <rFont val="微软雅黑"/>
        <charset val="134"/>
      </rPr>
      <t xml:space="preserve"> meat</t>
    </r>
  </si>
  <si>
    <t>遮盖；
变质的；</t>
  </si>
  <si>
    <r>
      <rPr>
        <b/>
        <sz val="11"/>
        <color rgb="FFFFC000"/>
        <rFont val="微软雅黑"/>
        <charset val="134"/>
      </rPr>
      <t>We’ve a</t>
    </r>
    <r>
      <rPr>
        <sz val="11"/>
        <color theme="1"/>
        <rFont val="微软雅黑"/>
        <charset val="134"/>
      </rPr>
      <t xml:space="preserve">lready looked at portrait sculpture which are </t>
    </r>
    <r>
      <rPr>
        <b/>
        <sz val="11"/>
        <color theme="1"/>
        <rFont val="微软雅黑"/>
        <charset val="134"/>
      </rPr>
      <t>busts</t>
    </r>
    <r>
      <rPr>
        <sz val="11"/>
        <color theme="1"/>
        <rFont val="微软雅黑"/>
        <charset val="134"/>
      </rPr>
      <t xml:space="preserve"> created to commemorate people who had died, and we’ve looked at </t>
    </r>
    <r>
      <rPr>
        <b/>
        <sz val="11"/>
        <color theme="1"/>
        <rFont val="微软雅黑"/>
        <charset val="134"/>
      </rPr>
      <t>relief sculpture</t>
    </r>
    <r>
      <rPr>
        <sz val="11"/>
        <color theme="1"/>
        <rFont val="微软雅黑"/>
        <charset val="134"/>
      </rPr>
      <t>, or sculpting on walls.</t>
    </r>
  </si>
  <si>
    <t>半身像；
浮雕</t>
  </si>
  <si>
    <t>humiliating public punishments</t>
  </si>
  <si>
    <t>羞辱性地公开惩罚</t>
  </si>
  <si>
    <r>
      <rPr>
        <sz val="11"/>
        <color theme="1"/>
        <rFont val="微软雅黑"/>
        <charset val="134"/>
      </rPr>
      <t xml:space="preserve">they had conquered most of the </t>
    </r>
    <r>
      <rPr>
        <b/>
        <sz val="11"/>
        <color theme="1"/>
        <rFont val="微软雅黑"/>
        <charset val="134"/>
      </rPr>
      <t>Mediterranean</t>
    </r>
    <r>
      <rPr>
        <sz val="11"/>
        <color theme="1"/>
        <rFont val="微软雅黑"/>
        <charset val="134"/>
      </rPr>
      <t xml:space="preserve"> area and p</t>
    </r>
    <r>
      <rPr>
        <b/>
        <sz val="11"/>
        <color rgb="FFFFC000"/>
        <rFont val="微软雅黑"/>
        <charset val="134"/>
      </rPr>
      <t>arts of Euro</t>
    </r>
    <r>
      <rPr>
        <sz val="11"/>
        <color theme="1"/>
        <rFont val="微软雅黑"/>
        <charset val="134"/>
      </rPr>
      <t>pe</t>
    </r>
  </si>
  <si>
    <t>地中海；
part词啊urup</t>
  </si>
  <si>
    <r>
      <rPr>
        <sz val="11"/>
        <color theme="1"/>
        <rFont val="微软雅黑"/>
        <charset val="134"/>
      </rPr>
      <t xml:space="preserve">Spices actually aren’t very effective as </t>
    </r>
    <r>
      <rPr>
        <b/>
        <sz val="11"/>
        <color theme="1"/>
        <rFont val="微软雅黑"/>
        <charset val="134"/>
      </rPr>
      <t>preservatives.</t>
    </r>
  </si>
  <si>
    <t>防腐剂</t>
  </si>
  <si>
    <r>
      <rPr>
        <sz val="11"/>
        <color theme="1"/>
        <rFont val="微软雅黑"/>
        <charset val="134"/>
      </rPr>
      <t xml:space="preserve">hen they shipped these plaster casts to </t>
    </r>
    <r>
      <rPr>
        <b/>
        <sz val="11"/>
        <color theme="1"/>
        <rFont val="微软雅黑"/>
        <charset val="134"/>
      </rPr>
      <t>workshops</t>
    </r>
    <r>
      <rPr>
        <sz val="11"/>
        <color theme="1"/>
        <rFont val="微软雅黑"/>
        <charset val="134"/>
      </rPr>
      <t xml:space="preserve"> all over the empire, whe</t>
    </r>
    <r>
      <rPr>
        <b/>
        <sz val="11"/>
        <color rgb="FFFFC000"/>
        <rFont val="微软雅黑"/>
        <charset val="134"/>
      </rPr>
      <t>re th</t>
    </r>
    <r>
      <rPr>
        <sz val="11"/>
        <color theme="1"/>
        <rFont val="微软雅黑"/>
        <charset val="134"/>
      </rPr>
      <t xml:space="preserve">ey were replicated in </t>
    </r>
    <r>
      <rPr>
        <b/>
        <sz val="11"/>
        <color theme="1"/>
        <rFont val="微软雅黑"/>
        <charset val="134"/>
      </rPr>
      <t>marble</t>
    </r>
    <r>
      <rPr>
        <sz val="11"/>
        <color theme="1"/>
        <rFont val="微软雅黑"/>
        <charset val="134"/>
      </rPr>
      <t xml:space="preserve"> or bronze.</t>
    </r>
  </si>
  <si>
    <t>作坊；
大理石</t>
  </si>
  <si>
    <r>
      <rPr>
        <sz val="11"/>
        <color theme="1"/>
        <rFont val="微软雅黑"/>
        <charset val="134"/>
      </rPr>
      <t xml:space="preserve">so did that kind of </t>
    </r>
    <r>
      <rPr>
        <b/>
        <sz val="11"/>
        <color theme="1"/>
        <rFont val="微软雅黑"/>
        <charset val="134"/>
      </rPr>
      <t>hands-on knowledge</t>
    </r>
    <r>
      <rPr>
        <sz val="11"/>
        <color theme="1"/>
        <rFont val="微软雅黑"/>
        <charset val="134"/>
      </rPr>
      <t xml:space="preserve"> of travel and geography.</t>
    </r>
  </si>
  <si>
    <t>倒装，实际知识</t>
  </si>
  <si>
    <r>
      <rPr>
        <sz val="11"/>
        <color theme="1"/>
        <rFont val="微软雅黑"/>
        <charset val="134"/>
      </rPr>
      <t xml:space="preserve">Spices now </t>
    </r>
    <r>
      <rPr>
        <b/>
        <sz val="11"/>
        <color theme="1"/>
        <rFont val="微软雅黑"/>
        <charset val="134"/>
      </rPr>
      <t>came by way of the trade routes</t>
    </r>
    <r>
      <rPr>
        <sz val="11"/>
        <color theme="1"/>
        <rFont val="微软雅黑"/>
        <charset val="134"/>
      </rPr>
      <t xml:space="preserve"> with lots of intermediaries</t>
    </r>
  </si>
  <si>
    <t>辗转几手</t>
  </si>
  <si>
    <r>
      <rPr>
        <sz val="11"/>
        <color theme="1"/>
        <rFont val="微软雅黑"/>
        <charset val="134"/>
      </rPr>
      <t xml:space="preserve">So these spices </t>
    </r>
    <r>
      <rPr>
        <b/>
        <sz val="11"/>
        <color theme="1"/>
        <rFont val="微软雅黑"/>
        <charset val="134"/>
      </rPr>
      <t>took on an air of mystery.</t>
    </r>
  </si>
  <si>
    <t>呈现一种神秘感</t>
  </si>
  <si>
    <r>
      <rPr>
        <sz val="11"/>
        <color theme="1"/>
        <rFont val="微软雅黑"/>
        <charset val="134"/>
      </rPr>
      <t xml:space="preserve">Their origins were </t>
    </r>
    <r>
      <rPr>
        <b/>
        <sz val="11"/>
        <color theme="1"/>
        <rFont val="微软雅黑"/>
        <charset val="134"/>
      </rPr>
      <t>shrouded</t>
    </r>
    <r>
      <rPr>
        <sz val="11"/>
        <color theme="1"/>
        <rFont val="微软雅黑"/>
        <charset val="134"/>
      </rPr>
      <t xml:space="preserve"> in </t>
    </r>
    <r>
      <rPr>
        <b/>
        <sz val="11"/>
        <color theme="1"/>
        <rFont val="微软雅黑"/>
        <charset val="134"/>
      </rPr>
      <t>exotic</t>
    </r>
    <r>
      <rPr>
        <sz val="11"/>
        <color theme="1"/>
        <rFont val="微软雅黑"/>
        <charset val="134"/>
      </rPr>
      <t xml:space="preserve"> travels</t>
    </r>
  </si>
  <si>
    <t>笼罩；
异国的；</t>
  </si>
  <si>
    <r>
      <rPr>
        <sz val="11"/>
        <color theme="1"/>
        <rFont val="微软雅黑"/>
        <charset val="134"/>
      </rPr>
      <t xml:space="preserve">They had the </t>
    </r>
    <r>
      <rPr>
        <b/>
        <sz val="11"/>
        <color theme="1"/>
        <rFont val="微软雅黑"/>
        <charset val="134"/>
      </rPr>
      <t>allure</t>
    </r>
    <r>
      <rPr>
        <sz val="11"/>
        <color theme="1"/>
        <rFont val="微软雅黑"/>
        <charset val="134"/>
      </rPr>
      <t xml:space="preserve"> of the unknown, of wild places.</t>
    </r>
  </si>
  <si>
    <t>他们有种未知的魅力</t>
  </si>
  <si>
    <r>
      <rPr>
        <b/>
        <sz val="11"/>
        <color theme="1"/>
        <rFont val="微软雅黑"/>
        <charset val="134"/>
      </rPr>
      <t>And to that</t>
    </r>
    <r>
      <rPr>
        <sz val="11"/>
        <color theme="1"/>
        <rFont val="微软雅黑"/>
        <charset val="134"/>
      </rPr>
      <t>, spices themselves had ....</t>
    </r>
  </si>
  <si>
    <t>于是</t>
  </si>
  <si>
    <r>
      <rPr>
        <sz val="11"/>
        <color theme="1"/>
        <rFont val="微软雅黑"/>
        <charset val="134"/>
      </rPr>
      <t xml:space="preserve">They were used as medicines to </t>
    </r>
    <r>
      <rPr>
        <b/>
        <sz val="11"/>
        <color theme="1"/>
        <rFont val="微软雅黑"/>
        <charset val="134"/>
      </rPr>
      <t>ward off</t>
    </r>
    <r>
      <rPr>
        <sz val="11"/>
        <color theme="1"/>
        <rFont val="微软雅黑"/>
        <charset val="134"/>
      </rPr>
      <t xml:space="preserve"> diseases, and mixed into perfumes, </t>
    </r>
    <r>
      <rPr>
        <b/>
        <sz val="11"/>
        <color theme="1"/>
        <rFont val="微软雅黑"/>
        <charset val="134"/>
      </rPr>
      <t>incent</t>
    </r>
    <r>
      <rPr>
        <sz val="11"/>
        <color theme="1"/>
        <rFont val="微软雅黑"/>
        <charset val="134"/>
      </rPr>
      <t>.</t>
    </r>
  </si>
  <si>
    <t>驱赶；
香薰</t>
  </si>
  <si>
    <r>
      <rPr>
        <sz val="11"/>
        <color theme="1"/>
        <rFont val="微软雅黑"/>
        <charset val="134"/>
      </rPr>
      <t xml:space="preserve">They were used in religious </t>
    </r>
    <r>
      <rPr>
        <b/>
        <sz val="11"/>
        <color theme="1"/>
        <rFont val="微软雅黑"/>
        <charset val="134"/>
      </rPr>
      <t>rituals</t>
    </r>
    <r>
      <rPr>
        <sz val="11"/>
        <color theme="1"/>
        <rFont val="微软雅黑"/>
        <charset val="134"/>
      </rPr>
      <t xml:space="preserve"> for thousands of years</t>
    </r>
  </si>
  <si>
    <t>仪式</t>
  </si>
  <si>
    <r>
      <rPr>
        <b/>
        <sz val="11"/>
        <color theme="1"/>
        <rFont val="微软雅黑"/>
        <charset val="134"/>
      </rPr>
      <t>spurred</t>
    </r>
    <r>
      <rPr>
        <sz val="11"/>
        <color theme="1"/>
        <rFont val="微软雅黑"/>
        <charset val="134"/>
      </rPr>
      <t xml:space="preserve"> on the age of discovery</t>
    </r>
  </si>
  <si>
    <t>激发</t>
  </si>
  <si>
    <r>
      <rPr>
        <sz val="11"/>
        <color theme="1"/>
        <rFont val="微软雅黑"/>
        <charset val="134"/>
      </rPr>
      <t xml:space="preserve">And we know what important historical </t>
    </r>
    <r>
      <rPr>
        <b/>
        <sz val="11"/>
        <color theme="1"/>
        <rFont val="微软雅黑"/>
        <charset val="134"/>
      </rPr>
      <t>repercussions</t>
    </r>
    <r>
      <rPr>
        <sz val="11"/>
        <color theme="1"/>
        <rFont val="微软雅黑"/>
        <charset val="134"/>
      </rPr>
      <t xml:space="preserve"> some of those voyages had.</t>
    </r>
  </si>
  <si>
    <t>影响</t>
  </si>
  <si>
    <t xml:space="preserve"> I thought I’d mention a biological event </t>
  </si>
  <si>
    <t>额vent</t>
  </si>
  <si>
    <r>
      <rPr>
        <sz val="11"/>
        <color theme="1"/>
        <rFont val="微软雅黑"/>
        <charset val="134"/>
      </rPr>
      <t xml:space="preserve"> it </t>
    </r>
    <r>
      <rPr>
        <b/>
        <sz val="11"/>
        <color rgb="FFFFC000"/>
        <rFont val="微软雅黑"/>
        <charset val="134"/>
      </rPr>
      <t>blends in</t>
    </r>
    <r>
      <rPr>
        <sz val="11"/>
        <color theme="1"/>
        <rFont val="微软雅黑"/>
        <charset val="134"/>
      </rPr>
      <t xml:space="preserve"> really well with its background as you can see</t>
    </r>
  </si>
  <si>
    <t>融合</t>
  </si>
  <si>
    <t>yes to me. You look a little bit taken aback.</t>
  </si>
  <si>
    <t>我觉得是这样的，你们看起来有点吃惊</t>
  </si>
  <si>
    <r>
      <rPr>
        <sz val="11"/>
        <color theme="1"/>
        <rFont val="微软雅黑"/>
        <charset val="134"/>
      </rPr>
      <t xml:space="preserve">while the water that’s being pulled away is forming a </t>
    </r>
    <r>
      <rPr>
        <b/>
        <sz val="11"/>
        <color theme="1"/>
        <rFont val="微软雅黑"/>
        <charset val="134"/>
      </rPr>
      <t>puddle</t>
    </r>
    <r>
      <rPr>
        <sz val="11"/>
        <color theme="1"/>
        <rFont val="微软雅黑"/>
        <charset val="134"/>
      </rPr>
      <t xml:space="preserve"> around the organs just underneath the skin</t>
    </r>
  </si>
  <si>
    <t>水坑</t>
  </si>
  <si>
    <r>
      <rPr>
        <sz val="11"/>
        <color theme="1"/>
        <rFont val="微软雅黑"/>
        <charset val="134"/>
      </rPr>
      <t xml:space="preserve">it distributes </t>
    </r>
    <r>
      <rPr>
        <b/>
        <sz val="11"/>
        <color theme="1"/>
        <rFont val="微软雅黑"/>
        <charset val="134"/>
      </rPr>
      <t>glucose</t>
    </r>
    <r>
      <rPr>
        <sz val="11"/>
        <color theme="1"/>
        <rFont val="微软雅黑"/>
        <charset val="134"/>
      </rPr>
      <t xml:space="preserve">, a blood sugar throughout its body, its </t>
    </r>
    <r>
      <rPr>
        <b/>
        <sz val="11"/>
        <color theme="1"/>
        <rFont val="微软雅黑"/>
        <charset val="134"/>
      </rPr>
      <t>circulatory</t>
    </r>
    <r>
      <rPr>
        <sz val="11"/>
        <color theme="1"/>
        <rFont val="微软雅黑"/>
        <charset val="134"/>
      </rPr>
      <t xml:space="preserve"> system, sort of </t>
    </r>
    <r>
      <rPr>
        <b/>
        <sz val="11"/>
        <color theme="1"/>
        <rFont val="微软雅黑"/>
        <charset val="134"/>
      </rPr>
      <t>acts like</t>
    </r>
    <r>
      <rPr>
        <sz val="11"/>
        <color theme="1"/>
        <rFont val="微软雅黑"/>
        <charset val="134"/>
      </rPr>
      <t xml:space="preserve"> an </t>
    </r>
    <r>
      <rPr>
        <b/>
        <sz val="11"/>
        <color rgb="FFFFC000"/>
        <rFont val="微软雅黑"/>
        <charset val="134"/>
      </rPr>
      <t>antifreeze</t>
    </r>
    <r>
      <rPr>
        <sz val="11"/>
        <color theme="1"/>
        <rFont val="微软雅黑"/>
        <charset val="134"/>
      </rPr>
      <t>.</t>
    </r>
  </si>
  <si>
    <t>葡萄糖；
循环系统；
起到...作用
抗冻剂</t>
  </si>
  <si>
    <r>
      <rPr>
        <sz val="11"/>
        <color theme="1"/>
        <rFont val="微软雅黑"/>
        <charset val="134"/>
      </rPr>
      <t xml:space="preserve">solution of </t>
    </r>
    <r>
      <rPr>
        <b/>
        <sz val="11"/>
        <color rgb="FFFFC000"/>
        <rFont val="微软雅黑"/>
        <charset val="134"/>
      </rPr>
      <t>antifreeze</t>
    </r>
    <r>
      <rPr>
        <sz val="11"/>
        <color theme="1"/>
        <rFont val="微软雅黑"/>
        <charset val="134"/>
      </rPr>
      <t xml:space="preserve"> like you put in your car in the winter?</t>
    </r>
  </si>
  <si>
    <t>抗冻剂</t>
  </si>
  <si>
    <r>
      <rPr>
        <sz val="11"/>
        <color theme="1"/>
        <rFont val="微软雅黑"/>
        <charset val="134"/>
      </rPr>
      <t>So the cells st</t>
    </r>
    <r>
      <rPr>
        <b/>
        <sz val="11"/>
        <color rgb="FFFFC000"/>
        <rFont val="微软雅黑"/>
        <charset val="134"/>
      </rPr>
      <t>ay ju</t>
    </r>
    <r>
      <rPr>
        <sz val="11"/>
        <color theme="1"/>
        <rFont val="微软雅黑"/>
        <charset val="134"/>
      </rPr>
      <t>st slightly wet</t>
    </r>
  </si>
  <si>
    <t>听起来像stages</t>
  </si>
  <si>
    <r>
      <rPr>
        <sz val="11"/>
        <color theme="1"/>
        <rFont val="微软雅黑"/>
        <charset val="134"/>
      </rPr>
      <t xml:space="preserve">one day, ping, a </t>
    </r>
    <r>
      <rPr>
        <b/>
        <sz val="11"/>
        <color theme="1"/>
        <rFont val="微软雅黑"/>
        <charset val="134"/>
      </rPr>
      <t>pulse</t>
    </r>
  </si>
  <si>
    <t>脉搏的震动</t>
  </si>
  <si>
    <r>
      <rPr>
        <sz val="11"/>
        <color theme="1"/>
        <rFont val="微软雅黑"/>
        <charset val="134"/>
      </rPr>
      <t xml:space="preserve">does the </t>
    </r>
    <r>
      <rPr>
        <b/>
        <sz val="11"/>
        <color theme="1"/>
        <rFont val="微软雅黑"/>
        <charset val="134"/>
      </rPr>
      <t>thawing process</t>
    </r>
    <r>
      <rPr>
        <sz val="11"/>
        <color theme="1"/>
        <rFont val="微软雅黑"/>
        <charset val="134"/>
      </rPr>
      <t xml:space="preserve"> have some kind of trigger as well?</t>
    </r>
  </si>
  <si>
    <t>解冻</t>
  </si>
  <si>
    <r>
      <rPr>
        <sz val="11"/>
        <color theme="1"/>
        <rFont val="微软雅黑"/>
        <charset val="134"/>
      </rPr>
      <t xml:space="preserve">the </t>
    </r>
    <r>
      <rPr>
        <b/>
        <sz val="11"/>
        <color theme="1"/>
        <rFont val="微软雅黑"/>
        <charset val="134"/>
      </rPr>
      <t>clearer thing</t>
    </r>
    <r>
      <rPr>
        <sz val="11"/>
        <color theme="1"/>
        <rFont val="微软雅黑"/>
        <charset val="134"/>
      </rPr>
      <t xml:space="preserve"> is even though the sun is warning the frog up on the outside</t>
    </r>
  </si>
  <si>
    <t>听起来像killer</t>
  </si>
  <si>
    <r>
      <rPr>
        <sz val="11"/>
        <color theme="1"/>
        <rFont val="微软雅黑"/>
        <charset val="134"/>
      </rPr>
      <t xml:space="preserve">its inside </t>
    </r>
    <r>
      <rPr>
        <b/>
        <sz val="11"/>
        <color theme="1"/>
        <rFont val="微软雅黑"/>
        <charset val="134"/>
      </rPr>
      <t>thaw out</t>
    </r>
    <r>
      <rPr>
        <sz val="11"/>
        <color theme="1"/>
        <rFont val="微软雅黑"/>
        <charset val="134"/>
      </rPr>
      <t xml:space="preserve"> first</t>
    </r>
  </si>
  <si>
    <r>
      <rPr>
        <sz val="11"/>
        <color theme="1"/>
        <rFont val="微软雅黑"/>
        <charset val="134"/>
      </rPr>
      <t xml:space="preserve">But </t>
    </r>
    <r>
      <rPr>
        <b/>
        <sz val="11"/>
        <color theme="1"/>
        <rFont val="微软雅黑"/>
        <charset val="134"/>
      </rPr>
      <t>somehow</t>
    </r>
    <r>
      <rPr>
        <sz val="11"/>
        <color theme="1"/>
        <rFont val="微软雅黑"/>
        <charset val="134"/>
      </rPr>
      <t xml:space="preserve"> it all just happens that way every spring.</t>
    </r>
  </si>
  <si>
    <t>不知为什么</t>
  </si>
  <si>
    <r>
      <rPr>
        <sz val="11"/>
        <color theme="1"/>
        <rFont val="微软雅黑"/>
        <charset val="134"/>
      </rPr>
      <t xml:space="preserve">freezing </t>
    </r>
    <r>
      <rPr>
        <b/>
        <sz val="11"/>
        <color theme="1"/>
        <rFont val="微软雅黑"/>
        <charset val="134"/>
      </rPr>
      <t>diminishes</t>
    </r>
    <r>
      <rPr>
        <sz val="11"/>
        <color theme="1"/>
        <rFont val="微软雅黑"/>
        <charset val="134"/>
      </rPr>
      <t xml:space="preserve"> the mating performance of males.</t>
    </r>
  </si>
  <si>
    <t>减少</t>
  </si>
  <si>
    <r>
      <rPr>
        <sz val="11"/>
        <color theme="1"/>
        <rFont val="微软雅黑"/>
        <charset val="134"/>
      </rPr>
      <t xml:space="preserve">They said their remaining positions were for </t>
    </r>
    <r>
      <rPr>
        <b/>
        <sz val="11"/>
        <color theme="1"/>
        <rFont val="微软雅黑"/>
        <charset val="134"/>
      </rPr>
      <t>work-study</t>
    </r>
    <r>
      <rPr>
        <sz val="11"/>
        <color theme="1"/>
        <rFont val="微软雅黑"/>
        <charset val="134"/>
      </rPr>
      <t xml:space="preserve"> students getting financi</t>
    </r>
    <r>
      <rPr>
        <b/>
        <sz val="11"/>
        <color rgb="FFFFC000"/>
        <rFont val="微软雅黑"/>
        <charset val="134"/>
      </rPr>
      <t>al ai</t>
    </r>
    <r>
      <rPr>
        <sz val="11"/>
        <color theme="1"/>
        <rFont val="微软雅黑"/>
        <charset val="134"/>
      </rPr>
      <t>d</t>
    </r>
  </si>
  <si>
    <t>边工作边学习的；sounds like laid</t>
  </si>
  <si>
    <r>
      <rPr>
        <sz val="11"/>
        <color theme="1"/>
        <rFont val="微软雅黑"/>
        <charset val="134"/>
      </rPr>
      <t>I’ve never ru</t>
    </r>
    <r>
      <rPr>
        <b/>
        <sz val="11"/>
        <color rgb="FFFFC000"/>
        <rFont val="微软雅黑"/>
        <charset val="134"/>
      </rPr>
      <t>n into</t>
    </r>
    <r>
      <rPr>
        <sz val="11"/>
        <color theme="1"/>
        <rFont val="微软雅黑"/>
        <charset val="134"/>
      </rPr>
      <t xml:space="preserve"> / that before</t>
    </r>
  </si>
  <si>
    <t>我之前没碰过这样的事情</t>
  </si>
  <si>
    <r>
      <rPr>
        <sz val="11"/>
        <color theme="1"/>
        <rFont val="微软雅黑"/>
        <charset val="134"/>
      </rPr>
      <t xml:space="preserve">The technology support department needs people to work its </t>
    </r>
    <r>
      <rPr>
        <b/>
        <sz val="11"/>
        <color theme="1"/>
        <rFont val="微软雅黑"/>
        <charset val="134"/>
      </rPr>
      <t>helpdesk</t>
    </r>
    <r>
      <rPr>
        <sz val="11"/>
        <color theme="1"/>
        <rFont val="微软雅黑"/>
        <charset val="134"/>
      </rPr>
      <t>.</t>
    </r>
  </si>
  <si>
    <t>答疑</t>
  </si>
  <si>
    <r>
      <rPr>
        <sz val="11"/>
        <color theme="1"/>
        <rFont val="微软雅黑"/>
        <charset val="134"/>
      </rPr>
      <t xml:space="preserve">You’d probably </t>
    </r>
    <r>
      <rPr>
        <b/>
        <sz val="11"/>
        <color theme="1"/>
        <rFont val="微软雅黑"/>
        <charset val="134"/>
      </rPr>
      <t>end up with</t>
    </r>
    <r>
      <rPr>
        <sz val="11"/>
        <color theme="1"/>
        <rFont val="微软雅黑"/>
        <charset val="134"/>
      </rPr>
      <t xml:space="preserve"> a bit of everything rather than a </t>
    </r>
    <r>
      <rPr>
        <b/>
        <sz val="11"/>
        <color theme="1"/>
        <rFont val="微软雅黑"/>
        <charset val="134"/>
      </rPr>
      <t>regular spot</t>
    </r>
    <r>
      <rPr>
        <sz val="11"/>
        <color theme="1"/>
        <rFont val="微软雅黑"/>
        <charset val="134"/>
      </rPr>
      <t>.</t>
    </r>
  </si>
  <si>
    <t>最后得到；
你可能无法得到规律的作息</t>
  </si>
  <si>
    <r>
      <rPr>
        <sz val="11"/>
        <color theme="1"/>
        <rFont val="微软雅黑"/>
        <charset val="134"/>
      </rPr>
      <t>But I guess I ca</t>
    </r>
    <r>
      <rPr>
        <b/>
        <sz val="11"/>
        <color rgb="FFFFC000"/>
        <rFont val="微软雅黑"/>
        <charset val="134"/>
      </rPr>
      <t>n’t af</t>
    </r>
    <r>
      <rPr>
        <sz val="11"/>
        <color theme="1"/>
        <rFont val="微软雅黑"/>
        <charset val="134"/>
      </rPr>
      <t xml:space="preserve">ford to be too </t>
    </r>
    <r>
      <rPr>
        <b/>
        <sz val="11"/>
        <color theme="1"/>
        <rFont val="微软雅黑"/>
        <charset val="134"/>
      </rPr>
      <t>picky</t>
    </r>
    <r>
      <rPr>
        <sz val="11"/>
        <color theme="1"/>
        <rFont val="微软雅黑"/>
        <charset val="134"/>
      </rPr>
      <t xml:space="preserve"> if I want a job.</t>
    </r>
  </si>
  <si>
    <t>太挑剔</t>
  </si>
  <si>
    <r>
      <rPr>
        <sz val="11"/>
        <color theme="1"/>
        <rFont val="微软雅黑"/>
        <charset val="134"/>
      </rPr>
      <t>which brings us t</t>
    </r>
    <r>
      <rPr>
        <b/>
        <sz val="11"/>
        <color rgb="FFFFC000"/>
        <rFont val="微软雅黑"/>
        <charset val="134"/>
      </rPr>
      <t>o ou</t>
    </r>
    <r>
      <rPr>
        <sz val="11"/>
        <color theme="1"/>
        <rFont val="微软雅黑"/>
        <charset val="134"/>
      </rPr>
      <t>r old friend, Galileo.</t>
    </r>
  </si>
  <si>
    <t>torow</t>
  </si>
  <si>
    <r>
      <rPr>
        <sz val="11"/>
        <color theme="1"/>
        <rFont val="微软雅黑"/>
        <charset val="134"/>
      </rPr>
      <t>An</t>
    </r>
    <r>
      <rPr>
        <b/>
        <sz val="11"/>
        <color rgb="FFFFC000"/>
        <rFont val="微软雅黑"/>
        <charset val="134"/>
      </rPr>
      <t>d h</t>
    </r>
    <r>
      <rPr>
        <sz val="11"/>
        <color theme="1"/>
        <rFont val="微软雅黑"/>
        <charset val="134"/>
      </rPr>
      <t xml:space="preserve">e also </t>
    </r>
    <r>
      <rPr>
        <b/>
        <sz val="11"/>
        <color theme="1"/>
        <rFont val="微软雅黑"/>
        <charset val="134"/>
      </rPr>
      <t>noticed</t>
    </r>
    <r>
      <rPr>
        <sz val="11"/>
        <color theme="1"/>
        <rFont val="微软雅黑"/>
        <charset val="134"/>
      </rPr>
      <t xml:space="preserve"> that the shape of the sunspots changed as they seemed to move across the Sun’s surface.</t>
    </r>
  </si>
  <si>
    <t>nou 忒斯</t>
  </si>
  <si>
    <t>at least nothing Galileo could figure out</t>
  </si>
  <si>
    <t>至少这是G观测不出来的</t>
  </si>
  <si>
    <r>
      <rPr>
        <sz val="11"/>
        <color theme="1"/>
        <rFont val="微软雅黑"/>
        <charset val="134"/>
      </rPr>
      <t xml:space="preserve">That random shape changing would </t>
    </r>
    <r>
      <rPr>
        <b/>
        <sz val="11"/>
        <color theme="1"/>
        <rFont val="微软雅黑"/>
        <charset val="134"/>
      </rPr>
      <t>be consistent with</t>
    </r>
    <r>
      <rPr>
        <sz val="11"/>
        <color theme="1"/>
        <rFont val="微软雅黑"/>
        <charset val="134"/>
      </rPr>
      <t xml:space="preserve"> the spots being clouds.</t>
    </r>
  </si>
  <si>
    <t>与...是一致的</t>
  </si>
  <si>
    <r>
      <rPr>
        <sz val="11"/>
        <color theme="1"/>
        <rFont val="微软雅黑"/>
        <charset val="134"/>
      </rPr>
      <t xml:space="preserve">Wolf went through all records from various </t>
    </r>
    <r>
      <rPr>
        <b/>
        <sz val="11"/>
        <color theme="1"/>
        <rFont val="微软雅黑"/>
        <charset val="134"/>
      </rPr>
      <t>observatories</t>
    </r>
    <r>
      <rPr>
        <sz val="11"/>
        <color theme="1"/>
        <rFont val="微软雅黑"/>
        <charset val="134"/>
      </rPr>
      <t xml:space="preserve"> in Europe</t>
    </r>
  </si>
  <si>
    <t>观测记录</t>
  </si>
  <si>
    <t>To the victor belong the spoils</t>
  </si>
  <si>
    <t>战利品归胜者</t>
  </si>
  <si>
    <r>
      <rPr>
        <sz val="11"/>
        <color theme="1"/>
        <rFont val="微软雅黑"/>
        <charset val="134"/>
      </rPr>
      <t xml:space="preserve">Gazda also believes that it’s been a mistake to </t>
    </r>
    <r>
      <rPr>
        <b/>
        <sz val="11"/>
        <color theme="1"/>
        <rFont val="微软雅黑"/>
        <charset val="134"/>
      </rPr>
      <t>dismiss</t>
    </r>
    <r>
      <rPr>
        <sz val="11"/>
        <color theme="1"/>
        <rFont val="微软雅黑"/>
        <charset val="134"/>
      </rPr>
      <t xml:space="preserve"> the Roman copies as, well, copies for copy’s sake and not to consider the Roman function and meaning of the statues.</t>
    </r>
  </si>
  <si>
    <t>轻视</t>
  </si>
  <si>
    <r>
      <rPr>
        <sz val="11"/>
        <color theme="1"/>
        <rFont val="微软雅黑"/>
        <charset val="134"/>
      </rPr>
      <t xml:space="preserve">they made </t>
    </r>
    <r>
      <rPr>
        <b/>
        <sz val="11"/>
        <color theme="1"/>
        <rFont val="微软雅黑"/>
        <charset val="134"/>
      </rPr>
      <t>plaster cast</t>
    </r>
    <r>
      <rPr>
        <sz val="11"/>
        <color theme="1"/>
        <rFont val="微软雅黑"/>
        <charset val="134"/>
      </rPr>
      <t xml:space="preserve">s from </t>
    </r>
    <r>
      <rPr>
        <b/>
        <sz val="11"/>
        <color theme="1"/>
        <rFont val="微软雅黑"/>
        <charset val="134"/>
      </rPr>
      <t>molds</t>
    </r>
    <r>
      <rPr>
        <sz val="11"/>
        <color theme="1"/>
        <rFont val="微软雅黑"/>
        <charset val="134"/>
      </rPr>
      <t xml:space="preserve"> of the sculptures. </t>
    </r>
  </si>
  <si>
    <t>石膏模具；
模型</t>
  </si>
  <si>
    <t>TPO 11-14</t>
  </si>
  <si>
    <t>TPO 15-16</t>
  </si>
  <si>
    <t>TPO 17-18.5</t>
  </si>
  <si>
    <t>19-20.5</t>
  </si>
  <si>
    <r>
      <rPr>
        <sz val="11"/>
        <color theme="1"/>
        <rFont val="微软雅黑"/>
        <charset val="134"/>
      </rPr>
      <t xml:space="preserve">OK, Gina, I'll </t>
    </r>
    <r>
      <rPr>
        <b/>
        <sz val="11"/>
        <color theme="1"/>
        <rFont val="微软雅黑"/>
        <charset val="134"/>
      </rPr>
      <t>type up</t>
    </r>
    <r>
      <rPr>
        <sz val="11"/>
        <color theme="1"/>
        <rFont val="微软雅黑"/>
        <charset val="134"/>
      </rPr>
      <t xml:space="preserve"> the pass for you right away</t>
    </r>
  </si>
  <si>
    <r>
      <rPr>
        <sz val="11"/>
        <color theme="1"/>
        <rFont val="微软雅黑"/>
        <charset val="134"/>
      </rPr>
      <t>Well, we have</t>
    </r>
    <r>
      <rPr>
        <sz val="11"/>
        <color theme="0" tint="-0.25"/>
        <rFont val="微软雅黑"/>
        <charset val="134"/>
      </rPr>
      <t>n’t</t>
    </r>
    <r>
      <rPr>
        <sz val="11"/>
        <color theme="1"/>
        <rFont val="微软雅黑"/>
        <charset val="134"/>
      </rPr>
      <t xml:space="preserve"> had many students applying lately.</t>
    </r>
  </si>
  <si>
    <r>
      <rPr>
        <sz val="11"/>
        <color theme="1"/>
        <rFont val="微软雅黑"/>
        <charset val="134"/>
      </rPr>
      <t>lik</t>
    </r>
    <r>
      <rPr>
        <b/>
        <sz val="11"/>
        <color rgb="FFFFC000"/>
        <rFont val="微软雅黑"/>
        <charset val="134"/>
      </rPr>
      <t>e I to</t>
    </r>
    <r>
      <rPr>
        <sz val="11"/>
        <color theme="1"/>
        <rFont val="微软雅黑"/>
        <charset val="134"/>
      </rPr>
      <t>ld you last week</t>
    </r>
  </si>
  <si>
    <r>
      <rPr>
        <sz val="11"/>
        <color theme="1"/>
        <rFont val="微软雅黑"/>
        <charset val="134"/>
      </rPr>
      <t xml:space="preserve">One </t>
    </r>
    <r>
      <rPr>
        <b/>
        <sz val="11"/>
        <color rgb="FFFFC000"/>
        <rFont val="微软雅黑"/>
        <charset val="134"/>
      </rPr>
      <t>we are</t>
    </r>
    <r>
      <rPr>
        <sz val="11"/>
        <color theme="1"/>
        <rFont val="微软雅黑"/>
        <charset val="134"/>
      </rPr>
      <t xml:space="preserve"> really just starting to understand.</t>
    </r>
  </si>
  <si>
    <r>
      <rPr>
        <sz val="11"/>
        <color theme="1"/>
        <rFont val="微软雅黑"/>
        <charset val="134"/>
      </rPr>
      <t xml:space="preserve">This pass </t>
    </r>
    <r>
      <rPr>
        <b/>
        <sz val="11"/>
        <color theme="1"/>
        <rFont val="微软雅黑"/>
        <charset val="134"/>
      </rPr>
      <t>gives you</t>
    </r>
    <r>
      <rPr>
        <sz val="11"/>
        <color theme="1"/>
        <rFont val="微软雅黑"/>
        <charset val="134"/>
      </rPr>
      <t xml:space="preserve"> access to the gym and to all the equipment, into the pool and so forth</t>
    </r>
  </si>
  <si>
    <r>
      <rPr>
        <sz val="11"/>
        <color theme="1"/>
        <rFont val="微软雅黑"/>
        <charset val="134"/>
      </rPr>
      <t xml:space="preserve">you still want to do some reporting </t>
    </r>
    <r>
      <rPr>
        <b/>
        <sz val="11"/>
        <color theme="1"/>
        <rFont val="微软雅黑"/>
        <charset val="134"/>
      </rPr>
      <t>for us</t>
    </r>
  </si>
  <si>
    <t>听起来像course</t>
  </si>
  <si>
    <r>
      <rPr>
        <sz val="11"/>
        <color theme="1"/>
        <rFont val="微软雅黑"/>
        <charset val="134"/>
      </rPr>
      <t>that’s what I came to talk t</t>
    </r>
    <r>
      <rPr>
        <b/>
        <sz val="11"/>
        <color rgb="FFFFC000"/>
        <rFont val="微软雅黑"/>
        <charset val="134"/>
      </rPr>
      <t>o yo</t>
    </r>
    <r>
      <rPr>
        <sz val="11"/>
        <color theme="1"/>
        <rFont val="微软雅黑"/>
        <charset val="134"/>
      </rPr>
      <t>u about</t>
    </r>
  </si>
  <si>
    <r>
      <rPr>
        <sz val="11"/>
        <color theme="1"/>
        <rFont val="微软雅黑"/>
        <charset val="134"/>
      </rPr>
      <t>th</t>
    </r>
    <r>
      <rPr>
        <b/>
        <sz val="11"/>
        <color rgb="FFFFC000"/>
        <rFont val="微软雅黑"/>
        <charset val="134"/>
      </rPr>
      <t>ere ar</t>
    </r>
    <r>
      <rPr>
        <sz val="11"/>
        <color theme="1"/>
        <rFont val="微软雅黑"/>
        <charset val="134"/>
      </rPr>
      <t>e male frogs who lower their voices</t>
    </r>
  </si>
  <si>
    <r>
      <rPr>
        <sz val="11"/>
        <color theme="1"/>
        <rFont val="微软雅黑"/>
        <charset val="134"/>
      </rPr>
      <t>But wh</t>
    </r>
    <r>
      <rPr>
        <sz val="11"/>
        <color rgb="FFFFC000"/>
        <rFont val="微软雅黑"/>
        <charset val="134"/>
      </rPr>
      <t>at d</t>
    </r>
    <r>
      <rPr>
        <sz val="11"/>
        <color theme="1"/>
        <rFont val="微软雅黑"/>
        <charset val="134"/>
      </rPr>
      <t>o I ha</t>
    </r>
    <r>
      <rPr>
        <sz val="11"/>
        <color rgb="FFFFC000"/>
        <rFont val="微软雅黑"/>
        <charset val="134"/>
      </rPr>
      <t>ve to d</t>
    </r>
    <r>
      <rPr>
        <sz val="11"/>
        <color theme="1"/>
        <rFont val="微软雅黑"/>
        <charset val="134"/>
      </rPr>
      <t>o if I want to take a class?</t>
    </r>
  </si>
  <si>
    <r>
      <rPr>
        <sz val="11"/>
        <color theme="1"/>
        <rFont val="微软雅黑"/>
        <charset val="134"/>
      </rPr>
      <t xml:space="preserve">if you have room for me </t>
    </r>
    <r>
      <rPr>
        <b/>
        <sz val="11"/>
        <color theme="1"/>
        <rFont val="微软雅黑"/>
        <charset val="134"/>
      </rPr>
      <t>on the staff</t>
    </r>
  </si>
  <si>
    <t>听起来像I'm the stuff</t>
  </si>
  <si>
    <r>
      <rPr>
        <b/>
        <sz val="11"/>
        <color rgb="FFFFC000"/>
        <rFont val="微软雅黑"/>
        <charset val="134"/>
      </rPr>
      <t>I am h</t>
    </r>
    <r>
      <rPr>
        <sz val="11"/>
        <color theme="1"/>
        <rFont val="微软雅黑"/>
        <charset val="134"/>
      </rPr>
      <t xml:space="preserve">aving a really hard time </t>
    </r>
    <r>
      <rPr>
        <b/>
        <sz val="11"/>
        <color theme="1"/>
        <rFont val="微软雅黑"/>
        <charset val="134"/>
      </rPr>
      <t>tracking it down</t>
    </r>
    <r>
      <rPr>
        <sz val="11"/>
        <color theme="1"/>
        <rFont val="微软雅黑"/>
        <charset val="134"/>
      </rPr>
      <t>.</t>
    </r>
  </si>
  <si>
    <t>找到它</t>
  </si>
  <si>
    <r>
      <rPr>
        <sz val="11"/>
        <color theme="1"/>
        <rFont val="微软雅黑"/>
        <charset val="134"/>
      </rPr>
      <t>they do that to keep other frogs fro</t>
    </r>
    <r>
      <rPr>
        <b/>
        <sz val="11"/>
        <color rgb="FFFFC000"/>
        <rFont val="微软雅黑"/>
        <charset val="134"/>
      </rPr>
      <t>m inv</t>
    </r>
    <r>
      <rPr>
        <sz val="11"/>
        <color theme="1"/>
        <rFont val="微软雅黑"/>
        <charset val="134"/>
      </rPr>
      <t>ading their territory</t>
    </r>
  </si>
  <si>
    <r>
      <rPr>
        <sz val="11"/>
        <color theme="1"/>
        <rFont val="微软雅黑"/>
        <charset val="134"/>
      </rPr>
      <t xml:space="preserve"> I guess I could </t>
    </r>
    <r>
      <rPr>
        <b/>
        <sz val="11"/>
        <color theme="1"/>
        <rFont val="微软雅黑"/>
        <charset val="134"/>
      </rPr>
      <t>swing</t>
    </r>
    <r>
      <rPr>
        <sz val="11"/>
        <color theme="1"/>
        <rFont val="微软雅黑"/>
        <charset val="134"/>
      </rPr>
      <t xml:space="preserve"> that</t>
    </r>
  </si>
  <si>
    <t>我想我能够搞定</t>
  </si>
  <si>
    <r>
      <rPr>
        <sz val="11"/>
        <color theme="1"/>
        <rFont val="微软雅黑"/>
        <charset val="134"/>
      </rPr>
      <t>but I guess you have</t>
    </r>
    <r>
      <rPr>
        <sz val="11"/>
        <color theme="0" tint="-0.25"/>
        <rFont val="微软雅黑"/>
        <charset val="134"/>
      </rPr>
      <t>n’t</t>
    </r>
    <r>
      <rPr>
        <sz val="11"/>
        <color theme="1"/>
        <rFont val="微软雅黑"/>
        <charset val="134"/>
      </rPr>
      <t xml:space="preserve"> looked at them yet.</t>
    </r>
  </si>
  <si>
    <r>
      <rPr>
        <sz val="11"/>
        <color theme="1"/>
        <rFont val="微软雅黑"/>
        <charset val="134"/>
      </rPr>
      <t xml:space="preserve">it influenced every other production </t>
    </r>
    <r>
      <rPr>
        <b/>
        <sz val="11"/>
        <color rgb="FFFFC000"/>
        <rFont val="微软雅黑"/>
        <charset val="134"/>
      </rPr>
      <t>of the p</t>
    </r>
    <r>
      <rPr>
        <sz val="11"/>
        <color theme="1"/>
        <rFont val="微软雅黑"/>
        <charset val="134"/>
      </rPr>
      <t>lay that came afte</t>
    </r>
    <r>
      <rPr>
        <b/>
        <sz val="11"/>
        <color rgb="FFFFC000"/>
        <rFont val="微软雅黑"/>
        <charset val="134"/>
      </rPr>
      <t>r i</t>
    </r>
    <r>
      <rPr>
        <sz val="11"/>
        <color theme="1"/>
        <rFont val="微软雅黑"/>
        <charset val="134"/>
      </rPr>
      <t>t</t>
    </r>
  </si>
  <si>
    <r>
      <rPr>
        <sz val="11"/>
        <color theme="1"/>
        <rFont val="微软雅黑"/>
        <charset val="134"/>
      </rPr>
      <t>it is fa</t>
    </r>
    <r>
      <rPr>
        <b/>
        <sz val="11"/>
        <color rgb="FFFFC000"/>
        <rFont val="微软雅黑"/>
        <charset val="134"/>
      </rPr>
      <t>irly ne</t>
    </r>
    <r>
      <rPr>
        <sz val="11"/>
        <color theme="1"/>
        <rFont val="微软雅黑"/>
        <charset val="134"/>
      </rPr>
      <t>w to biology</t>
    </r>
  </si>
  <si>
    <t>The fee isn't very high,</t>
  </si>
  <si>
    <r>
      <rPr>
        <sz val="11"/>
        <color theme="1"/>
        <rFont val="微软雅黑"/>
        <charset val="134"/>
      </rPr>
      <t xml:space="preserve">so I thought I’d </t>
    </r>
    <r>
      <rPr>
        <b/>
        <sz val="11"/>
        <color theme="1"/>
        <rFont val="微软雅黑"/>
        <charset val="134"/>
      </rPr>
      <t>stop by and see</t>
    </r>
  </si>
  <si>
    <r>
      <rPr>
        <sz val="11"/>
        <color theme="1"/>
        <rFont val="微软雅黑"/>
        <charset val="134"/>
      </rPr>
      <t>And it’s not lik</t>
    </r>
    <r>
      <rPr>
        <b/>
        <sz val="11"/>
        <color rgb="FFFFC000"/>
        <rFont val="微软雅黑"/>
        <charset val="134"/>
      </rPr>
      <t>e i</t>
    </r>
    <r>
      <rPr>
        <sz val="11"/>
        <color theme="1"/>
        <rFont val="微软雅黑"/>
        <charset val="134"/>
      </rPr>
      <t>t ran for just a week</t>
    </r>
  </si>
  <si>
    <r>
      <rPr>
        <sz val="11"/>
        <color theme="1"/>
        <rFont val="微软雅黑"/>
        <charset val="134"/>
      </rPr>
      <t>The</t>
    </r>
    <r>
      <rPr>
        <b/>
        <sz val="11"/>
        <color rgb="FFFFC000"/>
        <rFont val="微软雅黑"/>
        <charset val="134"/>
      </rPr>
      <t>re a</t>
    </r>
    <r>
      <rPr>
        <sz val="11"/>
        <color theme="1"/>
        <rFont val="微软雅黑"/>
        <charset val="134"/>
      </rPr>
      <t>r</t>
    </r>
    <r>
      <rPr>
        <u/>
        <sz val="11"/>
        <color theme="1"/>
        <rFont val="微软雅黑"/>
        <charset val="134"/>
      </rPr>
      <t>e risk</t>
    </r>
    <r>
      <rPr>
        <sz val="11"/>
        <color theme="1"/>
        <rFont val="微软雅黑"/>
        <charset val="134"/>
      </rPr>
      <t>s with pricing too high, the other company might get the sale</t>
    </r>
  </si>
  <si>
    <r>
      <rPr>
        <sz val="11"/>
        <color theme="1"/>
        <rFont val="微软雅黑"/>
        <charset val="134"/>
      </rPr>
      <t xml:space="preserve">They have to assess your level and </t>
    </r>
    <r>
      <rPr>
        <b/>
        <sz val="11"/>
        <color theme="1"/>
        <rFont val="微软雅黑"/>
        <charset val="134"/>
      </rPr>
      <t>steer you into</t>
    </r>
    <r>
      <rPr>
        <sz val="11"/>
        <color theme="1"/>
        <rFont val="微软雅黑"/>
        <charset val="134"/>
      </rPr>
      <t xml:space="preserve"> the right class</t>
    </r>
  </si>
  <si>
    <r>
      <rPr>
        <sz val="11"/>
        <color theme="1"/>
        <rFont val="微软雅黑"/>
        <charset val="134"/>
      </rPr>
      <t>Oh, Max, the new</t>
    </r>
    <r>
      <rPr>
        <sz val="11"/>
        <color rgb="FFFFC000"/>
        <rFont val="微软雅黑"/>
        <charset val="134"/>
      </rPr>
      <t>s ed</t>
    </r>
    <r>
      <rPr>
        <sz val="11"/>
        <color theme="1"/>
        <rFont val="微软雅黑"/>
        <charset val="134"/>
      </rPr>
      <t>itor,</t>
    </r>
  </si>
  <si>
    <r>
      <rPr>
        <sz val="11"/>
        <color theme="1"/>
        <rFont val="微软雅黑"/>
        <charset val="134"/>
      </rPr>
      <t>but eithe</t>
    </r>
    <r>
      <rPr>
        <b/>
        <sz val="11"/>
        <color rgb="FFFFC000"/>
        <rFont val="微软雅黑"/>
        <charset val="134"/>
      </rPr>
      <t>r it w</t>
    </r>
    <r>
      <rPr>
        <sz val="11"/>
        <color theme="1"/>
        <rFont val="微软雅黑"/>
        <charset val="134"/>
      </rPr>
      <t>as never filmed or if it was / the film’s been lost</t>
    </r>
  </si>
  <si>
    <r>
      <rPr>
        <sz val="11"/>
        <color theme="1"/>
        <rFont val="微软雅黑"/>
        <charset val="134"/>
      </rPr>
      <t>that was what happened with Sanskri</t>
    </r>
    <r>
      <rPr>
        <b/>
        <sz val="11"/>
        <color rgb="FFFFC000"/>
        <rFont val="微软雅黑"/>
        <charset val="134"/>
      </rPr>
      <t>t, La</t>
    </r>
    <r>
      <rPr>
        <sz val="11"/>
        <color theme="1"/>
        <rFont val="微软雅黑"/>
        <charset val="134"/>
      </rPr>
      <t>ti</t>
    </r>
    <r>
      <rPr>
        <b/>
        <sz val="11"/>
        <color rgb="FFFFC000"/>
        <rFont val="微软雅黑"/>
        <charset val="134"/>
      </rPr>
      <t>n an</t>
    </r>
    <r>
      <rPr>
        <sz val="11"/>
        <color theme="1"/>
        <rFont val="微软雅黑"/>
        <charset val="134"/>
      </rPr>
      <t>d Greek</t>
    </r>
  </si>
  <si>
    <r>
      <rPr>
        <b/>
        <sz val="11"/>
        <color theme="1"/>
        <rFont val="微软雅黑"/>
        <charset val="134"/>
      </rPr>
      <t>Show th</t>
    </r>
    <r>
      <rPr>
        <sz val="11"/>
        <color theme="1"/>
        <rFont val="微软雅黑"/>
        <charset val="134"/>
      </rPr>
      <t>em what I can do?</t>
    </r>
  </si>
  <si>
    <r>
      <rPr>
        <sz val="11"/>
        <color theme="1"/>
        <rFont val="微软雅黑"/>
        <charset val="134"/>
      </rPr>
      <t>so he has</t>
    </r>
    <r>
      <rPr>
        <sz val="11"/>
        <color theme="0" tint="-0.25"/>
        <rFont val="微软雅黑"/>
        <charset val="134"/>
      </rPr>
      <t>n’t ma</t>
    </r>
    <r>
      <rPr>
        <sz val="11"/>
        <color theme="1"/>
        <rFont val="微软雅黑"/>
        <charset val="134"/>
      </rPr>
      <t>de any decision about me yet</t>
    </r>
  </si>
  <si>
    <t>And it’s ironic because there’s even a film about the making of the production</t>
  </si>
  <si>
    <r>
      <rPr>
        <sz val="11"/>
        <color theme="1"/>
        <rFont val="微软雅黑"/>
        <charset val="134"/>
      </rPr>
      <t>And Proto-Indo-European branc</t>
    </r>
    <r>
      <rPr>
        <b/>
        <sz val="11"/>
        <color rgb="FFFFC000"/>
        <rFont val="微软雅黑"/>
        <charset val="134"/>
      </rPr>
      <t>hed ou</t>
    </r>
    <r>
      <rPr>
        <sz val="11"/>
        <color theme="1"/>
        <rFont val="微软雅黑"/>
        <charset val="134"/>
      </rPr>
      <t>t /into other languages</t>
    </r>
  </si>
  <si>
    <r>
      <rPr>
        <sz val="11"/>
        <color theme="1"/>
        <rFont val="微软雅黑"/>
        <charset val="134"/>
      </rPr>
      <t xml:space="preserve">How does Wednesday on 3 </t>
    </r>
    <r>
      <rPr>
        <b/>
        <sz val="11"/>
        <color theme="1"/>
        <rFont val="微软雅黑"/>
        <charset val="134"/>
      </rPr>
      <t>sound</t>
    </r>
  </si>
  <si>
    <r>
      <rPr>
        <sz val="11"/>
        <color theme="1"/>
        <rFont val="微软雅黑"/>
        <charset val="134"/>
      </rPr>
      <t>hav</t>
    </r>
    <r>
      <rPr>
        <sz val="11"/>
        <color theme="0" tint="-0.25"/>
        <rFont val="微软雅黑"/>
        <charset val="134"/>
      </rPr>
      <t>en’t be</t>
    </r>
    <r>
      <rPr>
        <sz val="11"/>
        <color theme="1"/>
        <rFont val="微软雅黑"/>
        <charset val="134"/>
      </rPr>
      <t>en in for a couple of days</t>
    </r>
  </si>
  <si>
    <t>So now what do I do</t>
  </si>
  <si>
    <t>嘟外嘟</t>
  </si>
  <si>
    <r>
      <rPr>
        <sz val="11"/>
        <color theme="1"/>
        <rFont val="微软雅黑"/>
        <charset val="134"/>
      </rPr>
      <t xml:space="preserve">which was spoken </t>
    </r>
    <r>
      <rPr>
        <b/>
        <sz val="11"/>
        <color rgb="FFFFC000"/>
        <rFont val="微软雅黑"/>
        <charset val="134"/>
      </rPr>
      <t>several</t>
    </r>
    <r>
      <rPr>
        <sz val="11"/>
        <color theme="1"/>
        <rFont val="微软雅黑"/>
        <charset val="134"/>
      </rPr>
      <t xml:space="preserve"> thousand years ago.</t>
    </r>
  </si>
  <si>
    <r>
      <rPr>
        <sz val="11"/>
        <color theme="1"/>
        <rFont val="微软雅黑"/>
        <charset val="134"/>
      </rPr>
      <t xml:space="preserve">I’ve </t>
    </r>
    <r>
      <rPr>
        <b/>
        <sz val="11"/>
        <color theme="1"/>
        <rFont val="微软雅黑"/>
        <charset val="134"/>
      </rPr>
      <t>jotted it all down</t>
    </r>
    <r>
      <rPr>
        <sz val="11"/>
        <color theme="1"/>
        <rFont val="微软雅黑"/>
        <charset val="134"/>
      </rPr>
      <t xml:space="preserve"> for you</t>
    </r>
  </si>
  <si>
    <t>Yeah, they’re trying to come up with ways to get more students to take their introductory courses.</t>
  </si>
  <si>
    <r>
      <rPr>
        <sz val="11"/>
        <color theme="1"/>
        <rFont val="微软雅黑"/>
        <charset val="134"/>
      </rPr>
      <t xml:space="preserve">Just because there’s no recording doesn’t mean you </t>
    </r>
    <r>
      <rPr>
        <b/>
        <sz val="11"/>
        <color theme="1"/>
        <rFont val="微软雅黑"/>
        <charset val="134"/>
      </rPr>
      <t>can’t</t>
    </r>
    <r>
      <rPr>
        <sz val="11"/>
        <color theme="1"/>
        <rFont val="微软雅黑"/>
        <charset val="134"/>
      </rPr>
      <t xml:space="preserve"> figure out how it influenced other productions</t>
    </r>
  </si>
  <si>
    <t xml:space="preserve">Like a family tree/ that you might use /to trace back /through generations of ancestors, </t>
  </si>
  <si>
    <r>
      <rPr>
        <sz val="11"/>
        <color theme="1"/>
        <rFont val="微软雅黑"/>
        <charset val="134"/>
      </rPr>
      <t>what about the other outline I sen</t>
    </r>
    <r>
      <rPr>
        <sz val="11"/>
        <color rgb="FFFFC000"/>
        <rFont val="微软雅黑"/>
        <charset val="134"/>
      </rPr>
      <t>t in</t>
    </r>
    <r>
      <rPr>
        <sz val="11"/>
        <color theme="1"/>
        <rFont val="微软雅黑"/>
        <charset val="134"/>
      </rPr>
      <t>?</t>
    </r>
  </si>
  <si>
    <r>
      <rPr>
        <sz val="11"/>
        <color theme="1"/>
        <rFont val="微软雅黑"/>
        <charset val="134"/>
      </rPr>
      <t>y</t>
    </r>
    <r>
      <rPr>
        <b/>
        <sz val="11"/>
        <color rgb="FFFFC000"/>
        <rFont val="微软雅黑"/>
        <charset val="134"/>
      </rPr>
      <t>ou are writ</t>
    </r>
    <r>
      <rPr>
        <sz val="11"/>
        <color theme="1"/>
        <rFont val="微软雅黑"/>
        <charset val="134"/>
      </rPr>
      <t>ing about dramatic arts</t>
    </r>
  </si>
  <si>
    <r>
      <rPr>
        <sz val="11"/>
        <color theme="1"/>
        <rFont val="微软雅黑"/>
        <charset val="134"/>
      </rPr>
      <t xml:space="preserve">but the tree model makes it look like they evolve over night, like there was a distinct moment in time when a mother language </t>
    </r>
    <r>
      <rPr>
        <b/>
        <sz val="11"/>
        <color rgb="FFFFC000"/>
        <rFont val="微软雅黑"/>
        <charset val="134"/>
      </rPr>
      <t>clearly</t>
    </r>
    <r>
      <rPr>
        <sz val="11"/>
        <color theme="1"/>
        <rFont val="微软雅黑"/>
        <charset val="134"/>
      </rPr>
      <t xml:space="preserve"> broke off into daughter languages. But it seems to me it probably wasn’t quite like that.</t>
    </r>
  </si>
  <si>
    <r>
      <rPr>
        <sz val="11"/>
        <color theme="1"/>
        <rFont val="微软雅黑"/>
        <charset val="134"/>
      </rPr>
      <t>the bird creat</t>
    </r>
    <r>
      <rPr>
        <b/>
        <sz val="11"/>
        <color rgb="FFFFC000"/>
        <rFont val="微软雅黑"/>
        <charset val="134"/>
      </rPr>
      <t>es the im</t>
    </r>
    <r>
      <rPr>
        <sz val="11"/>
        <color theme="1"/>
        <rFont val="微软雅黑"/>
        <charset val="134"/>
      </rPr>
      <t>pression of a mouse or some other small animal</t>
    </r>
  </si>
  <si>
    <t>some of those issues are already in what I proposed.</t>
  </si>
  <si>
    <r>
      <rPr>
        <b/>
        <sz val="11"/>
        <color theme="1"/>
        <rFont val="微软雅黑"/>
        <charset val="134"/>
      </rPr>
      <t>Unless</t>
    </r>
    <r>
      <rPr>
        <sz val="11"/>
        <color theme="1"/>
        <rFont val="微软雅黑"/>
        <charset val="134"/>
      </rPr>
      <t xml:space="preserve"> it’s filmed, it’s gone</t>
    </r>
  </si>
  <si>
    <t>嗯lus</t>
  </si>
  <si>
    <r>
      <rPr>
        <sz val="11"/>
        <color theme="1"/>
        <rFont val="微软雅黑"/>
        <charset val="134"/>
      </rPr>
      <t>So how ma</t>
    </r>
    <r>
      <rPr>
        <b/>
        <sz val="11"/>
        <color rgb="FFFFC000"/>
        <rFont val="微软雅黑"/>
        <charset val="134"/>
      </rPr>
      <t>ny o</t>
    </r>
    <r>
      <rPr>
        <sz val="11"/>
        <color theme="1"/>
        <rFont val="微软雅黑"/>
        <charset val="134"/>
      </rPr>
      <t>f you have seen the Milky Way</t>
    </r>
  </si>
  <si>
    <r>
      <rPr>
        <sz val="11"/>
        <color theme="1"/>
        <rFont val="微软雅黑"/>
        <charset val="134"/>
      </rPr>
      <t>An</t>
    </r>
    <r>
      <rPr>
        <b/>
        <sz val="11"/>
        <color rgb="FFFFC000"/>
        <rFont val="微软雅黑"/>
        <charset val="134"/>
      </rPr>
      <t>d th</t>
    </r>
    <r>
      <rPr>
        <sz val="11"/>
        <color theme="1"/>
        <rFont val="微软雅黑"/>
        <charset val="134"/>
      </rPr>
      <t>en it runs along the ground, swirling left and right</t>
    </r>
  </si>
  <si>
    <t>But wait till I talk to Max before proceeding</t>
  </si>
  <si>
    <r>
      <rPr>
        <sz val="11"/>
        <color theme="1"/>
        <rFont val="微软雅黑"/>
        <charset val="134"/>
      </rPr>
      <t xml:space="preserve">Yeah, I was </t>
    </r>
    <r>
      <rPr>
        <b/>
        <sz val="11"/>
        <color rgb="FFFFC000"/>
        <rFont val="微软雅黑"/>
        <charset val="134"/>
      </rPr>
      <t>camping</t>
    </r>
    <r>
      <rPr>
        <sz val="11"/>
        <color theme="1"/>
        <rFont val="微软雅黑"/>
        <charset val="134"/>
      </rPr>
      <t>, and there was no moon that night</t>
    </r>
  </si>
  <si>
    <r>
      <rPr>
        <sz val="11"/>
        <color theme="1"/>
        <rFont val="微软雅黑"/>
        <charset val="134"/>
      </rPr>
      <t xml:space="preserve">And they </t>
    </r>
    <r>
      <rPr>
        <b/>
        <sz val="11"/>
        <color theme="1"/>
        <rFont val="微软雅黑"/>
        <charset val="134"/>
      </rPr>
      <t>time it that way</t>
    </r>
    <r>
      <rPr>
        <sz val="11"/>
        <color theme="1"/>
        <rFont val="微软雅黑"/>
        <charset val="134"/>
      </rPr>
      <t xml:space="preserve"> because that’s when they have made the greatest investment in parenting their young</t>
    </r>
  </si>
  <si>
    <t>他们这样做</t>
  </si>
  <si>
    <r>
      <rPr>
        <sz val="11"/>
        <color theme="1"/>
        <rFont val="微软雅黑"/>
        <charset val="134"/>
      </rPr>
      <t>continue our review of pre</t>
    </r>
    <r>
      <rPr>
        <sz val="11"/>
        <color theme="0" tint="-0.35"/>
        <rFont val="微软雅黑"/>
        <charset val="134"/>
      </rPr>
      <t>hi</t>
    </r>
    <r>
      <rPr>
        <sz val="11"/>
        <color theme="1"/>
        <rFont val="微软雅黑"/>
        <charset val="134"/>
      </rPr>
      <t>storic art</t>
    </r>
  </si>
  <si>
    <r>
      <rPr>
        <sz val="11"/>
        <color theme="1"/>
        <rFont val="微软雅黑"/>
        <charset val="134"/>
      </rPr>
      <t xml:space="preserve">It is basically beyond control, as far as expecting to view the night sky anywhere near city, </t>
    </r>
    <r>
      <rPr>
        <b/>
        <sz val="11"/>
        <color rgb="FFFFC000"/>
        <rFont val="微软雅黑"/>
        <charset val="134"/>
      </rPr>
      <t>I mean</t>
    </r>
    <r>
      <rPr>
        <sz val="11"/>
        <color theme="1"/>
        <rFont val="微软雅黑"/>
        <charset val="134"/>
      </rPr>
      <t>.</t>
    </r>
  </si>
  <si>
    <r>
      <rPr>
        <sz val="11"/>
        <color theme="1"/>
        <rFont val="微软雅黑"/>
        <charset val="134"/>
      </rPr>
      <t xml:space="preserve">Now you have some birds that are quiet mature, are quite capable </t>
    </r>
    <r>
      <rPr>
        <b/>
        <sz val="11"/>
        <color theme="1"/>
        <rFont val="微软雅黑"/>
        <charset val="134"/>
      </rPr>
      <t>almost</t>
    </r>
    <r>
      <rPr>
        <sz val="11"/>
        <color theme="1"/>
        <rFont val="微软雅黑"/>
        <charset val="134"/>
      </rPr>
      <t xml:space="preserve"> as soon as they </t>
    </r>
    <r>
      <rPr>
        <b/>
        <sz val="11"/>
        <color theme="1"/>
        <rFont val="微软雅黑"/>
        <charset val="134"/>
      </rPr>
      <t>hatch</t>
    </r>
    <r>
      <rPr>
        <sz val="11"/>
        <color theme="1"/>
        <rFont val="微软雅黑"/>
        <charset val="134"/>
      </rPr>
      <t>.</t>
    </r>
  </si>
  <si>
    <r>
      <rPr>
        <sz val="11"/>
        <color theme="1"/>
        <rFont val="微软雅黑"/>
        <charset val="134"/>
      </rPr>
      <t>I’ve lost my sha</t>
    </r>
    <r>
      <rPr>
        <sz val="11"/>
        <color theme="0" tint="-0.35"/>
        <rFont val="微软雅黑"/>
        <charset val="134"/>
      </rPr>
      <t>re o</t>
    </r>
    <r>
      <rPr>
        <sz val="11"/>
        <color theme="1"/>
        <rFont val="微软雅黑"/>
        <charset val="134"/>
      </rPr>
      <t>f computer files</t>
    </r>
  </si>
  <si>
    <r>
      <rPr>
        <sz val="11"/>
        <color theme="1"/>
        <rFont val="微软雅黑"/>
        <charset val="134"/>
      </rPr>
      <t>A lot of those cave drawings yo</t>
    </r>
    <r>
      <rPr>
        <b/>
        <sz val="11"/>
        <color rgb="FFFFC000"/>
        <rFont val="微软雅黑"/>
        <charset val="134"/>
      </rPr>
      <t>u ha</t>
    </r>
    <r>
      <rPr>
        <sz val="11"/>
        <color theme="1"/>
        <rFont val="微软雅黑"/>
        <charset val="134"/>
      </rPr>
      <t>ve all seen come from this period.</t>
    </r>
  </si>
  <si>
    <r>
      <rPr>
        <sz val="11"/>
        <color theme="1"/>
        <rFont val="微软雅黑"/>
        <charset val="134"/>
      </rPr>
      <t>which lets us study ra</t>
    </r>
    <r>
      <rPr>
        <b/>
        <sz val="11"/>
        <color rgb="FFFFC000"/>
        <rFont val="微软雅黑"/>
        <charset val="134"/>
      </rPr>
      <t>dio wav</t>
    </r>
    <r>
      <rPr>
        <sz val="11"/>
        <color theme="1"/>
        <rFont val="微软雅黑"/>
        <charset val="134"/>
      </rPr>
      <t>es from the sky</t>
    </r>
  </si>
  <si>
    <r>
      <rPr>
        <sz val="11"/>
        <color theme="1"/>
        <rFont val="微软雅黑"/>
        <charset val="134"/>
      </rPr>
      <t xml:space="preserve">Well, that’s not too surprising, is it?
</t>
    </r>
    <r>
      <rPr>
        <b/>
        <sz val="11"/>
        <color theme="1"/>
        <rFont val="微软雅黑"/>
        <charset val="134"/>
      </rPr>
      <t>No, it’s not.</t>
    </r>
  </si>
  <si>
    <r>
      <rPr>
        <sz val="11"/>
        <color theme="1"/>
        <rFont val="微软雅黑"/>
        <charset val="134"/>
      </rPr>
      <t>things th</t>
    </r>
    <r>
      <rPr>
        <b/>
        <sz val="11"/>
        <color rgb="FFFFC000"/>
        <rFont val="微软雅黑"/>
        <charset val="134"/>
      </rPr>
      <t>at co</t>
    </r>
    <r>
      <rPr>
        <sz val="11"/>
        <color theme="1"/>
        <rFont val="微软雅黑"/>
        <charset val="134"/>
      </rPr>
      <t>uld be carried around from place to place</t>
    </r>
  </si>
  <si>
    <r>
      <rPr>
        <sz val="11"/>
        <color theme="1"/>
        <rFont val="微软雅黑"/>
        <charset val="134"/>
      </rPr>
      <t>te</t>
    </r>
    <r>
      <rPr>
        <b/>
        <sz val="11"/>
        <color rgb="FFFFC000"/>
        <rFont val="微软雅黑"/>
        <charset val="134"/>
      </rPr>
      <t>ll anyt</t>
    </r>
    <r>
      <rPr>
        <sz val="11"/>
        <color theme="1"/>
        <rFont val="微软雅黑"/>
        <charset val="134"/>
      </rPr>
      <t>hing about the stars from that.</t>
    </r>
  </si>
  <si>
    <r>
      <rPr>
        <sz val="11"/>
        <color theme="1"/>
        <rFont val="微软雅黑"/>
        <charset val="134"/>
      </rPr>
      <t xml:space="preserve">we are taking a little </t>
    </r>
    <r>
      <rPr>
        <b/>
        <sz val="11"/>
        <color theme="1"/>
        <rFont val="微软雅黑"/>
        <charset val="134"/>
      </rPr>
      <t>detour</t>
    </r>
    <r>
      <rPr>
        <sz val="11"/>
        <color theme="1"/>
        <rFont val="微软雅黑"/>
        <charset val="134"/>
      </rPr>
      <t xml:space="preserve"> from the grand styles of public architecture</t>
    </r>
  </si>
  <si>
    <r>
      <rPr>
        <sz val="11"/>
        <color theme="1"/>
        <rFont val="微软雅黑"/>
        <charset val="134"/>
      </rPr>
      <t xml:space="preserve">So that means that now people </t>
    </r>
    <r>
      <rPr>
        <b/>
        <sz val="11"/>
        <color theme="1"/>
        <rFont val="微软雅黑"/>
        <charset val="134"/>
      </rPr>
      <t>weren’t really noticing</t>
    </r>
    <r>
      <rPr>
        <sz val="11"/>
        <color theme="1"/>
        <rFont val="微软雅黑"/>
        <charset val="134"/>
      </rPr>
      <t xml:space="preserve"> the star field at all.</t>
    </r>
  </si>
  <si>
    <t>Why don’t we know the exact date when this head was made</t>
  </si>
  <si>
    <r>
      <rPr>
        <sz val="11"/>
        <color theme="1"/>
        <rFont val="微软雅黑"/>
        <charset val="134"/>
      </rPr>
      <t>w</t>
    </r>
    <r>
      <rPr>
        <b/>
        <sz val="11"/>
        <color rgb="FFFFC000"/>
        <rFont val="微软雅黑"/>
        <charset val="134"/>
      </rPr>
      <t>e rel</t>
    </r>
    <r>
      <rPr>
        <sz val="11"/>
        <color theme="1"/>
        <rFont val="微软雅黑"/>
        <charset val="134"/>
      </rPr>
      <t>y on visible light waves</t>
    </r>
  </si>
  <si>
    <r>
      <rPr>
        <sz val="11"/>
        <color theme="1"/>
        <rFont val="微软雅黑"/>
        <charset val="134"/>
      </rPr>
      <t xml:space="preserve">a </t>
    </r>
    <r>
      <rPr>
        <b/>
        <sz val="11"/>
        <color theme="1"/>
        <rFont val="微软雅黑"/>
        <charset val="134"/>
      </rPr>
      <t>narrow strip of land</t>
    </r>
    <r>
      <rPr>
        <sz val="11"/>
        <color theme="1"/>
        <rFont val="微软雅黑"/>
        <charset val="134"/>
      </rPr>
      <t xml:space="preserve"> that </t>
    </r>
    <r>
      <rPr>
        <b/>
        <sz val="11"/>
        <color theme="1"/>
        <rFont val="微软雅黑"/>
        <charset val="134"/>
      </rPr>
      <t>juts out into</t>
    </r>
    <r>
      <rPr>
        <sz val="11"/>
        <color theme="1"/>
        <rFont val="微软雅黑"/>
        <charset val="134"/>
      </rPr>
      <t xml:space="preserve"> the Atlantic</t>
    </r>
  </si>
  <si>
    <r>
      <rPr>
        <sz val="11"/>
        <color theme="1"/>
        <rFont val="微软雅黑"/>
        <charset val="134"/>
      </rPr>
      <t>studying wa</t>
    </r>
    <r>
      <rPr>
        <b/>
        <sz val="11"/>
        <color rgb="FFFFC000"/>
        <rFont val="微软雅黑"/>
        <charset val="134"/>
      </rPr>
      <t>ys t</t>
    </r>
    <r>
      <rPr>
        <sz val="11"/>
        <color theme="1"/>
        <rFont val="微软雅黑"/>
        <charset val="134"/>
      </rPr>
      <t>o date things</t>
    </r>
  </si>
  <si>
    <r>
      <rPr>
        <sz val="11"/>
        <color theme="1"/>
        <rFont val="微软雅黑"/>
        <charset val="134"/>
      </rPr>
      <t>light from stars, even nearby in our own galaxy, doesn’t sta</t>
    </r>
    <r>
      <rPr>
        <b/>
        <sz val="11"/>
        <color rgb="FFFFC000"/>
        <rFont val="微软雅黑"/>
        <charset val="134"/>
      </rPr>
      <t>nd a ch</t>
    </r>
    <r>
      <rPr>
        <sz val="11"/>
        <color theme="1"/>
        <rFont val="微软雅黑"/>
        <charset val="134"/>
      </rPr>
      <t>anc</t>
    </r>
    <r>
      <rPr>
        <b/>
        <sz val="11"/>
        <color rgb="FFFFC000"/>
        <rFont val="微软雅黑"/>
        <charset val="134"/>
      </rPr>
      <t>e aga</t>
    </r>
    <r>
      <rPr>
        <sz val="11"/>
        <color theme="1"/>
        <rFont val="微软雅黑"/>
        <charset val="134"/>
      </rPr>
      <t>inst that</t>
    </r>
  </si>
  <si>
    <r>
      <rPr>
        <sz val="11"/>
        <color theme="1"/>
        <rFont val="微软雅黑"/>
        <charset val="134"/>
      </rPr>
      <t>what di</t>
    </r>
    <r>
      <rPr>
        <b/>
        <sz val="11"/>
        <color rgb="FFFFC000"/>
        <rFont val="微软雅黑"/>
        <charset val="134"/>
      </rPr>
      <t>d w</t>
    </r>
    <r>
      <rPr>
        <sz val="11"/>
        <color theme="1"/>
        <rFont val="微软雅黑"/>
        <charset val="134"/>
      </rPr>
      <t>e say it’s meant</t>
    </r>
  </si>
  <si>
    <r>
      <rPr>
        <sz val="11"/>
        <color theme="1"/>
        <rFont val="微软雅黑"/>
        <charset val="134"/>
      </rPr>
      <t>ones th</t>
    </r>
    <r>
      <rPr>
        <sz val="11"/>
        <color theme="0" tint="-0.35"/>
        <rFont val="微软雅黑"/>
        <charset val="134"/>
      </rPr>
      <t>at</t>
    </r>
    <r>
      <rPr>
        <sz val="11"/>
        <color theme="1"/>
        <rFont val="微软雅黑"/>
        <charset val="134"/>
      </rPr>
      <t xml:space="preserve"> formed when the climate is warmer.</t>
    </r>
  </si>
  <si>
    <r>
      <rPr>
        <sz val="11"/>
        <color theme="0" tint="-0.35"/>
        <rFont val="微软雅黑"/>
        <charset val="134"/>
      </rPr>
      <t>at least</t>
    </r>
    <r>
      <rPr>
        <sz val="11"/>
        <color theme="1"/>
        <rFont val="微软雅黑"/>
        <charset val="134"/>
      </rPr>
      <t xml:space="preserve"> some of the time</t>
    </r>
  </si>
  <si>
    <r>
      <rPr>
        <sz val="11"/>
        <color theme="1"/>
        <rFont val="微软雅黑"/>
        <charset val="134"/>
      </rPr>
      <t>Nearly all astronomical objects in sp</t>
    </r>
    <r>
      <rPr>
        <b/>
        <sz val="11"/>
        <color rgb="FFFFC000"/>
        <rFont val="微软雅黑"/>
        <charset val="134"/>
      </rPr>
      <t>ace em</t>
    </r>
    <r>
      <rPr>
        <sz val="11"/>
        <color theme="1"/>
        <rFont val="微软雅黑"/>
        <charset val="134"/>
      </rPr>
      <t>it radio waves</t>
    </r>
  </si>
  <si>
    <r>
      <rPr>
        <sz val="11"/>
        <color theme="1"/>
        <rFont val="微软雅黑"/>
        <charset val="134"/>
      </rPr>
      <t>does that ha</t>
    </r>
    <r>
      <rPr>
        <b/>
        <sz val="11"/>
        <color rgb="FFFFC000"/>
        <rFont val="微软雅黑"/>
        <charset val="134"/>
      </rPr>
      <t>ve so</t>
    </r>
    <r>
      <rPr>
        <sz val="11"/>
        <color theme="1"/>
        <rFont val="微软雅黑"/>
        <charset val="134"/>
      </rPr>
      <t>mething to do with heating the houses</t>
    </r>
  </si>
  <si>
    <r>
      <rPr>
        <sz val="11"/>
        <color theme="1"/>
        <rFont val="微软雅黑"/>
        <charset val="134"/>
      </rPr>
      <t>Early farmers starte</t>
    </r>
    <r>
      <rPr>
        <b/>
        <sz val="11"/>
        <color rgb="FFFFC000"/>
        <rFont val="微软雅黑"/>
        <charset val="134"/>
      </rPr>
      <t>d cl</t>
    </r>
    <r>
      <rPr>
        <sz val="11"/>
        <color theme="1"/>
        <rFont val="微软雅黑"/>
        <charset val="134"/>
      </rPr>
      <t xml:space="preserve">earing forests and livestock produced a lot of extra </t>
    </r>
    <r>
      <rPr>
        <b/>
        <sz val="11"/>
        <color theme="1"/>
        <rFont val="微软雅黑"/>
        <charset val="134"/>
      </rPr>
      <t>methane</t>
    </r>
    <r>
      <rPr>
        <sz val="11"/>
        <color theme="1"/>
        <rFont val="微软雅黑"/>
        <charset val="134"/>
      </rPr>
      <t>.</t>
    </r>
  </si>
  <si>
    <r>
      <rPr>
        <sz val="11"/>
        <color theme="1"/>
        <rFont val="微软雅黑"/>
        <charset val="134"/>
      </rPr>
      <t xml:space="preserve">You know, try to find things </t>
    </r>
    <r>
      <rPr>
        <b/>
        <sz val="11"/>
        <color rgb="FFFFC000"/>
        <rFont val="微软雅黑"/>
        <charset val="134"/>
      </rPr>
      <t>common to</t>
    </r>
    <r>
      <rPr>
        <sz val="11"/>
        <color theme="1"/>
        <rFont val="微软雅黑"/>
        <charset val="134"/>
      </rPr>
      <t xml:space="preserve"> one time period</t>
    </r>
  </si>
  <si>
    <t>听起来像come into</t>
  </si>
  <si>
    <r>
      <rPr>
        <sz val="11"/>
        <color theme="1"/>
        <rFont val="微软雅黑"/>
        <charset val="134"/>
      </rPr>
      <t xml:space="preserve">I am actually here about the food in the </t>
    </r>
    <r>
      <rPr>
        <b/>
        <sz val="11"/>
        <color rgb="FFFFC000"/>
        <rFont val="微软雅黑"/>
        <charset val="134"/>
      </rPr>
      <t>student</t>
    </r>
    <r>
      <rPr>
        <sz val="11"/>
        <color theme="1"/>
        <rFont val="微软雅黑"/>
        <charset val="134"/>
      </rPr>
      <t xml:space="preserve"> cafeteria.</t>
    </r>
  </si>
  <si>
    <r>
      <rPr>
        <b/>
        <sz val="11"/>
        <color theme="1"/>
        <rFont val="微软雅黑"/>
        <charset val="134"/>
      </rPr>
      <t>now</t>
    </r>
    <r>
      <rPr>
        <sz val="11"/>
        <color theme="1"/>
        <rFont val="微软雅黑"/>
        <charset val="134"/>
      </rPr>
      <t xml:space="preserve"> see how the house has very little exterior decoration</t>
    </r>
  </si>
  <si>
    <t>now了一般就开始下一个话题（考点了）</t>
  </si>
  <si>
    <r>
      <rPr>
        <sz val="11"/>
        <color theme="1"/>
        <rFont val="微软雅黑"/>
        <charset val="134"/>
      </rPr>
      <t xml:space="preserve">we have all kinds of </t>
    </r>
    <r>
      <rPr>
        <b/>
        <sz val="11"/>
        <color rgb="FFFFC000"/>
        <rFont val="微软雅黑"/>
        <charset val="134"/>
      </rPr>
      <t>pre-conceived</t>
    </r>
    <r>
      <rPr>
        <sz val="11"/>
        <color theme="1"/>
        <rFont val="微软雅黑"/>
        <charset val="134"/>
      </rPr>
      <t xml:space="preserve"> ideas about</t>
    </r>
  </si>
  <si>
    <r>
      <rPr>
        <sz val="11"/>
        <color theme="1"/>
        <rFont val="微软雅黑"/>
        <charset val="134"/>
      </rPr>
      <t xml:space="preserve">so we can’t always </t>
    </r>
    <r>
      <rPr>
        <b/>
        <sz val="11"/>
        <color rgb="FFFFC000"/>
        <rFont val="微软雅黑"/>
        <charset val="134"/>
      </rPr>
      <t>honor</t>
    </r>
    <r>
      <rPr>
        <sz val="11"/>
        <color theme="1"/>
        <rFont val="微软雅黑"/>
        <charset val="134"/>
      </rPr>
      <t xml:space="preserve"> individual requests</t>
    </r>
  </si>
  <si>
    <r>
      <rPr>
        <b/>
        <sz val="11"/>
        <color theme="1"/>
        <rFont val="微软雅黑"/>
        <charset val="134"/>
      </rPr>
      <t xml:space="preserve">nothing </t>
    </r>
    <r>
      <rPr>
        <sz val="11"/>
        <color theme="1"/>
        <rFont val="微软雅黑"/>
        <charset val="134"/>
      </rPr>
      <t>sticking out might blow away in the harsh weather</t>
    </r>
  </si>
  <si>
    <t>任何支出来的东西都有可能被吹走</t>
  </si>
  <si>
    <r>
      <rPr>
        <sz val="11"/>
        <color theme="1"/>
        <rFont val="微软雅黑"/>
        <charset val="134"/>
      </rPr>
      <t>how did your tra</t>
    </r>
    <r>
      <rPr>
        <b/>
        <sz val="11"/>
        <color theme="1"/>
        <rFont val="微软雅黑"/>
        <charset val="134"/>
      </rPr>
      <t>ck meet</t>
    </r>
    <r>
      <rPr>
        <sz val="11"/>
        <color theme="1"/>
        <rFont val="微软雅黑"/>
        <charset val="134"/>
      </rPr>
      <t xml:space="preserve"> go?</t>
    </r>
  </si>
  <si>
    <r>
      <rPr>
        <sz val="11"/>
        <color theme="1"/>
        <rFont val="微软雅黑"/>
        <charset val="134"/>
      </rPr>
      <t xml:space="preserve">But </t>
    </r>
    <r>
      <rPr>
        <b/>
        <sz val="11"/>
        <color rgb="FFFFC000"/>
        <rFont val="微软雅黑"/>
        <charset val="134"/>
      </rPr>
      <t>trends</t>
    </r>
    <r>
      <rPr>
        <sz val="11"/>
        <color theme="1"/>
        <rFont val="微软雅黑"/>
        <charset val="134"/>
      </rPr>
      <t xml:space="preserve"> in art in the last century or so certainly challenge that idea.</t>
    </r>
  </si>
  <si>
    <r>
      <rPr>
        <sz val="11"/>
        <color theme="1"/>
        <rFont val="微软雅黑"/>
        <charset val="134"/>
      </rPr>
      <t xml:space="preserve">Working there really </t>
    </r>
    <r>
      <rPr>
        <b/>
        <sz val="11"/>
        <color rgb="FFFFC000"/>
        <rFont val="微软雅黑"/>
        <charset val="134"/>
      </rPr>
      <t>open my eyes</t>
    </r>
    <r>
      <rPr>
        <sz val="11"/>
        <color theme="1"/>
        <rFont val="微软雅黑"/>
        <charset val="134"/>
      </rPr>
      <t>.</t>
    </r>
  </si>
  <si>
    <r>
      <rPr>
        <sz val="11"/>
        <color theme="1"/>
        <rFont val="微软雅黑"/>
        <charset val="134"/>
      </rPr>
      <t xml:space="preserve">You see Cape Cod houses were not built in the big cities, </t>
    </r>
    <r>
      <rPr>
        <b/>
        <sz val="11"/>
        <color theme="1"/>
        <rFont val="微软雅黑"/>
        <charset val="134"/>
      </rPr>
      <t>where all</t>
    </r>
    <r>
      <rPr>
        <sz val="11"/>
        <color theme="1"/>
        <rFont val="微软雅黑"/>
        <charset val="134"/>
      </rPr>
      <t xml:space="preserve"> the rich people lived back then. These were modest </t>
    </r>
    <r>
      <rPr>
        <b/>
        <sz val="11"/>
        <color theme="1"/>
        <rFont val="微软雅黑"/>
        <charset val="134"/>
      </rPr>
      <t>dwellings.</t>
    </r>
  </si>
  <si>
    <t>听起来像world</t>
  </si>
  <si>
    <r>
      <rPr>
        <sz val="11"/>
        <color theme="1"/>
        <rFont val="微软雅黑"/>
        <charset val="134"/>
      </rPr>
      <t>now that we are competing every weeken</t>
    </r>
    <r>
      <rPr>
        <b/>
        <sz val="11"/>
        <color rgb="FFFFC000"/>
        <rFont val="微软雅黑"/>
        <charset val="134"/>
      </rPr>
      <t>d. W</t>
    </r>
    <r>
      <rPr>
        <sz val="11"/>
        <color theme="1"/>
        <rFont val="微软雅黑"/>
        <charset val="134"/>
      </rPr>
      <t>e practice six days a week from 3:30 to 5.</t>
    </r>
  </si>
  <si>
    <t>Don’t get me wrong though</t>
  </si>
  <si>
    <t>不过不要误解我</t>
  </si>
  <si>
    <r>
      <rPr>
        <sz val="11"/>
        <color theme="1"/>
        <rFont val="微软雅黑"/>
        <charset val="134"/>
      </rPr>
      <t>I like t</t>
    </r>
    <r>
      <rPr>
        <b/>
        <sz val="11"/>
        <color rgb="FFFFC000"/>
        <rFont val="微软雅黑"/>
        <charset val="134"/>
      </rPr>
      <t>he fa</t>
    </r>
    <r>
      <rPr>
        <sz val="11"/>
        <color theme="1"/>
        <rFont val="微软雅黑"/>
        <charset val="134"/>
      </rPr>
      <t>c</t>
    </r>
    <r>
      <rPr>
        <b/>
        <sz val="11"/>
        <color rgb="FFFFC000"/>
        <rFont val="微软雅黑"/>
        <charset val="134"/>
      </rPr>
      <t>t th</t>
    </r>
    <r>
      <rPr>
        <sz val="11"/>
        <color theme="1"/>
        <rFont val="微软雅黑"/>
        <charset val="134"/>
      </rPr>
      <t>at organic farms don’t use chemical pesticides</t>
    </r>
  </si>
  <si>
    <t>Athletics places a heavy demand on your time,</t>
  </si>
  <si>
    <r>
      <rPr>
        <sz val="11"/>
        <color theme="1"/>
        <rFont val="微软雅黑"/>
        <charset val="134"/>
      </rPr>
      <t>If you p</t>
    </r>
    <r>
      <rPr>
        <b/>
        <sz val="11"/>
        <color rgb="FFFFC000"/>
        <rFont val="微软雅黑"/>
        <charset val="134"/>
      </rPr>
      <t>ull u</t>
    </r>
    <r>
      <rPr>
        <sz val="11"/>
        <color theme="1"/>
        <rFont val="微软雅黑"/>
        <charset val="134"/>
      </rPr>
      <t>p a Spartina</t>
    </r>
  </si>
  <si>
    <r>
      <rPr>
        <sz val="11"/>
        <color theme="1"/>
        <rFont val="微软雅黑"/>
        <charset val="134"/>
      </rPr>
      <t xml:space="preserve">as a part of the interview process we have to </t>
    </r>
    <r>
      <rPr>
        <b/>
        <sz val="11"/>
        <color theme="1"/>
        <rFont val="微软雅黑"/>
        <charset val="134"/>
      </rPr>
      <t>meet with</t>
    </r>
    <r>
      <rPr>
        <sz val="11"/>
        <color theme="1"/>
        <rFont val="微软雅黑"/>
        <charset val="134"/>
      </rPr>
      <t xml:space="preserve"> the committee of the professors and students in our department</t>
    </r>
  </si>
  <si>
    <r>
      <rPr>
        <sz val="11"/>
        <color theme="1"/>
        <rFont val="微软雅黑"/>
        <charset val="134"/>
      </rPr>
      <t xml:space="preserve">was getting my studying </t>
    </r>
    <r>
      <rPr>
        <b/>
        <sz val="11"/>
        <color rgb="FFFFC000"/>
        <rFont val="微软雅黑"/>
        <charset val="134"/>
      </rPr>
      <t>in dur</t>
    </r>
    <r>
      <rPr>
        <sz val="11"/>
        <color theme="1"/>
        <rFont val="微软雅黑"/>
        <charset val="134"/>
      </rPr>
      <t>ing soccer season</t>
    </r>
  </si>
  <si>
    <t>总是在赛季之间调节不好足球 和学习之间的关系</t>
  </si>
  <si>
    <r>
      <rPr>
        <b/>
        <sz val="11"/>
        <color rgb="FFFFC000"/>
        <rFont val="微软雅黑"/>
        <charset val="134"/>
      </rPr>
      <t>specifically</t>
    </r>
    <r>
      <rPr>
        <sz val="11"/>
        <color theme="1"/>
        <rFont val="微软雅黑"/>
        <charset val="134"/>
      </rPr>
      <t xml:space="preserve"> in its orbit around the sun</t>
    </r>
  </si>
  <si>
    <r>
      <rPr>
        <sz val="11"/>
        <color theme="1"/>
        <rFont val="微软雅黑"/>
        <charset val="134"/>
      </rPr>
      <t xml:space="preserve">She even had portraits of the wife and children of </t>
    </r>
    <r>
      <rPr>
        <b/>
        <sz val="11"/>
        <color rgb="FFFFC000"/>
        <rFont val="微软雅黑"/>
        <charset val="134"/>
      </rPr>
      <t>Theodore Roosevelt</t>
    </r>
    <r>
      <rPr>
        <sz val="11"/>
        <color theme="1"/>
        <rFont val="微软雅黑"/>
        <charset val="134"/>
      </rPr>
      <t>,</t>
    </r>
  </si>
  <si>
    <r>
      <rPr>
        <sz val="11"/>
        <color theme="1"/>
        <rFont val="微软雅黑"/>
        <charset val="134"/>
      </rPr>
      <t>like a sample lecture o</t>
    </r>
    <r>
      <rPr>
        <b/>
        <sz val="11"/>
        <color rgb="FFFFC000"/>
        <rFont val="微软雅黑"/>
        <charset val="134"/>
      </rPr>
      <t>n one of their</t>
    </r>
    <r>
      <rPr>
        <sz val="11"/>
        <color theme="1"/>
        <rFont val="微软雅黑"/>
        <charset val="134"/>
      </rPr>
      <t xml:space="preserve"> academic interests</t>
    </r>
  </si>
  <si>
    <r>
      <rPr>
        <sz val="11"/>
        <color theme="1"/>
        <rFont val="微软雅黑"/>
        <charset val="134"/>
      </rPr>
      <t>I agree it did n</t>
    </r>
    <r>
      <rPr>
        <b/>
        <sz val="11"/>
        <color rgb="FFFFC000"/>
        <rFont val="微软雅黑"/>
        <charset val="134"/>
      </rPr>
      <t>ot r</t>
    </r>
    <r>
      <rPr>
        <sz val="11"/>
        <color theme="1"/>
        <rFont val="微软雅黑"/>
        <charset val="134"/>
      </rPr>
      <t>eflect your potential.</t>
    </r>
  </si>
  <si>
    <r>
      <rPr>
        <sz val="11"/>
        <color theme="1"/>
        <rFont val="微软雅黑"/>
        <charset val="134"/>
      </rPr>
      <t>it is these differences in the amount of energy that’s reaching earth fro</t>
    </r>
    <r>
      <rPr>
        <b/>
        <sz val="11"/>
        <color rgb="FFFFC000"/>
        <rFont val="微软雅黑"/>
        <charset val="134"/>
      </rPr>
      <t>m th</t>
    </r>
    <r>
      <rPr>
        <sz val="11"/>
        <color theme="1"/>
        <rFont val="微软雅黑"/>
        <charset val="134"/>
      </rPr>
      <t>e sun</t>
    </r>
  </si>
  <si>
    <r>
      <rPr>
        <sz val="11"/>
        <color theme="1"/>
        <rFont val="微软雅黑"/>
        <charset val="134"/>
      </rPr>
      <t>it j</t>
    </r>
    <r>
      <rPr>
        <b/>
        <sz val="11"/>
        <color rgb="FFFFC000"/>
        <rFont val="微软雅黑"/>
        <charset val="134"/>
      </rPr>
      <t>ust see</t>
    </r>
    <r>
      <rPr>
        <sz val="11"/>
        <color theme="1"/>
        <rFont val="微软雅黑"/>
        <charset val="134"/>
      </rPr>
      <t>ms interesting</t>
    </r>
  </si>
  <si>
    <r>
      <rPr>
        <sz val="11"/>
        <color theme="1"/>
        <rFont val="微软雅黑"/>
        <charset val="134"/>
      </rPr>
      <t>then lunch and then formal discussion with the applicant</t>
    </r>
    <r>
      <rPr>
        <b/>
        <sz val="11"/>
        <color theme="1"/>
        <rFont val="微软雅黑"/>
        <charset val="134"/>
      </rPr>
      <t xml:space="preserve"> right after</t>
    </r>
    <r>
      <rPr>
        <sz val="11"/>
        <color theme="1"/>
        <rFont val="微软雅黑"/>
        <charset val="134"/>
      </rPr>
      <t>.</t>
    </r>
  </si>
  <si>
    <r>
      <rPr>
        <sz val="11"/>
        <color theme="1"/>
        <rFont val="微软雅黑"/>
        <charset val="134"/>
      </rPr>
      <t xml:space="preserve">and interpreted each stage </t>
    </r>
    <r>
      <rPr>
        <sz val="11"/>
        <color theme="0" tint="-0.35"/>
        <rFont val="微软雅黑"/>
        <charset val="134"/>
      </rPr>
      <t>of</t>
    </r>
    <r>
      <rPr>
        <sz val="11"/>
        <color theme="1"/>
        <rFont val="微软雅黑"/>
        <charset val="134"/>
      </rPr>
      <t xml:space="preserve"> cell division</t>
    </r>
  </si>
  <si>
    <r>
      <rPr>
        <sz val="11"/>
        <color theme="1"/>
        <rFont val="微软雅黑"/>
        <charset val="134"/>
      </rPr>
      <t>It is m</t>
    </r>
    <r>
      <rPr>
        <b/>
        <sz val="11"/>
        <color rgb="FFFFC000"/>
        <rFont val="微软雅黑"/>
        <charset val="134"/>
      </rPr>
      <t>ore of a</t>
    </r>
    <r>
      <rPr>
        <sz val="11"/>
        <color theme="1"/>
        <rFont val="微软雅黑"/>
        <charset val="134"/>
      </rPr>
      <t xml:space="preserve">n oval, it is </t>
    </r>
    <r>
      <rPr>
        <b/>
        <sz val="11"/>
        <color theme="1"/>
        <rFont val="微软雅黑"/>
        <charset val="134"/>
      </rPr>
      <t>elliptical</t>
    </r>
  </si>
  <si>
    <t>椭圆</t>
  </si>
  <si>
    <r>
      <rPr>
        <sz val="11"/>
        <color theme="1"/>
        <rFont val="微软雅黑"/>
        <charset val="134"/>
      </rPr>
      <t>if that was unusual to have a portrait art</t>
    </r>
    <r>
      <rPr>
        <b/>
        <sz val="11"/>
        <color theme="1"/>
        <rFont val="微软雅黑"/>
        <charset val="134"/>
      </rPr>
      <t>i</t>
    </r>
    <r>
      <rPr>
        <b/>
        <sz val="11"/>
        <color rgb="FFFFC000"/>
        <rFont val="微软雅黑"/>
        <charset val="134"/>
      </rPr>
      <t>st w</t>
    </r>
    <r>
      <rPr>
        <sz val="11"/>
        <color rgb="FFFFC000"/>
        <rFont val="微软雅黑"/>
        <charset val="134"/>
      </rPr>
      <t>h</t>
    </r>
    <r>
      <rPr>
        <b/>
        <sz val="11"/>
        <color rgb="FFFFC000"/>
        <rFont val="微软雅黑"/>
        <charset val="134"/>
      </rPr>
      <t>o i</t>
    </r>
    <r>
      <rPr>
        <sz val="11"/>
        <color theme="1"/>
        <rFont val="微软雅黑"/>
        <charset val="134"/>
      </rPr>
      <t>s a woman</t>
    </r>
  </si>
  <si>
    <r>
      <rPr>
        <sz val="11"/>
        <color theme="1"/>
        <rFont val="微软雅黑"/>
        <charset val="134"/>
      </rPr>
      <t xml:space="preserve">I will be able to </t>
    </r>
    <r>
      <rPr>
        <b/>
        <sz val="11"/>
        <color theme="1"/>
        <rFont val="微软雅黑"/>
        <charset val="134"/>
      </rPr>
      <t>make it to</t>
    </r>
    <r>
      <rPr>
        <sz val="11"/>
        <color theme="1"/>
        <rFont val="微软雅黑"/>
        <charset val="134"/>
      </rPr>
      <t xml:space="preserve"> all of them</t>
    </r>
  </si>
  <si>
    <r>
      <rPr>
        <sz val="11"/>
        <color theme="1"/>
        <rFont val="微软雅黑"/>
        <charset val="134"/>
      </rPr>
      <t xml:space="preserve">I studied six straight hours </t>
    </r>
    <r>
      <rPr>
        <sz val="11"/>
        <color theme="0" tint="-0.35"/>
        <rFont val="微软雅黑"/>
        <charset val="134"/>
      </rPr>
      <t>the night</t>
    </r>
    <r>
      <rPr>
        <sz val="11"/>
        <color theme="1"/>
        <rFont val="微软雅黑"/>
        <charset val="134"/>
      </rPr>
      <t xml:space="preserve"> before the mid-term exam</t>
    </r>
  </si>
  <si>
    <r>
      <rPr>
        <sz val="11"/>
        <color theme="1"/>
        <rFont val="微软雅黑"/>
        <charset val="134"/>
      </rPr>
      <t xml:space="preserve">Which makes earth, and in particular, the </t>
    </r>
    <r>
      <rPr>
        <b/>
        <sz val="11"/>
        <color rgb="FFFFC000"/>
        <rFont val="微软雅黑"/>
        <charset val="134"/>
      </rPr>
      <t>northern hemisphere</t>
    </r>
    <r>
      <rPr>
        <sz val="11"/>
        <color theme="1"/>
        <rFont val="微软雅黑"/>
        <charset val="134"/>
      </rPr>
      <t>, warmer</t>
    </r>
  </si>
  <si>
    <r>
      <rPr>
        <sz val="11"/>
        <color theme="1"/>
        <rFont val="微软雅黑"/>
        <charset val="134"/>
      </rPr>
      <t>at first I was afraid all that pr</t>
    </r>
    <r>
      <rPr>
        <b/>
        <sz val="11"/>
        <color rgb="FFFFC000"/>
        <rFont val="微软雅黑"/>
        <charset val="134"/>
      </rPr>
      <t>ep wo</t>
    </r>
    <r>
      <rPr>
        <sz val="11"/>
        <color theme="1"/>
        <rFont val="微软雅黑"/>
        <charset val="134"/>
      </rPr>
      <t>rk would be a waste of time.</t>
    </r>
  </si>
  <si>
    <r>
      <rPr>
        <b/>
        <sz val="11"/>
        <color theme="1"/>
        <rFont val="微软雅黑"/>
        <charset val="134"/>
      </rPr>
      <t>even though</t>
    </r>
    <r>
      <rPr>
        <sz val="11"/>
        <color theme="1"/>
        <rFont val="微软雅黑"/>
        <charset val="134"/>
      </rPr>
      <t xml:space="preserve"> these applicants’ research interests were similar to yours, we want you to tell us what you think about </t>
    </r>
    <r>
      <rPr>
        <b/>
        <sz val="11"/>
        <color theme="1"/>
        <rFont val="微软雅黑"/>
        <charset val="134"/>
      </rPr>
      <t>the teaching</t>
    </r>
    <r>
      <rPr>
        <sz val="11"/>
        <color theme="1"/>
        <rFont val="微软雅黑"/>
        <charset val="134"/>
      </rPr>
      <t xml:space="preserve"> of all these applicants</t>
    </r>
  </si>
  <si>
    <r>
      <rPr>
        <sz val="11"/>
        <color theme="1"/>
        <rFont val="微软雅黑"/>
        <charset val="134"/>
      </rPr>
      <t>an hour o</t>
    </r>
    <r>
      <rPr>
        <b/>
        <sz val="11"/>
        <color rgb="FFFFC000"/>
        <rFont val="微软雅黑"/>
        <charset val="134"/>
      </rPr>
      <t>f in</t>
    </r>
    <r>
      <rPr>
        <sz val="11"/>
        <color theme="1"/>
        <rFont val="微软雅黑"/>
        <charset val="134"/>
      </rPr>
      <t>tensive focus</t>
    </r>
  </si>
  <si>
    <r>
      <rPr>
        <sz val="11"/>
        <color theme="1"/>
        <rFont val="微软雅黑"/>
        <charset val="134"/>
      </rPr>
      <t xml:space="preserve">because most of the planet’s glaciers are in the </t>
    </r>
    <r>
      <rPr>
        <b/>
        <sz val="11"/>
        <color rgb="FFFFC000"/>
        <rFont val="微软雅黑"/>
        <charset val="134"/>
      </rPr>
      <t>northern hemisphere</t>
    </r>
  </si>
  <si>
    <r>
      <rPr>
        <sz val="11"/>
        <color theme="1"/>
        <rFont val="微软雅黑"/>
        <charset val="134"/>
      </rPr>
      <t>especially with a challenging topic like yours: factors leading to the emergence of sociology a</t>
    </r>
    <r>
      <rPr>
        <b/>
        <sz val="11"/>
        <color rgb="FFFFC000"/>
        <rFont val="微软雅黑"/>
        <charset val="134"/>
      </rPr>
      <t>s a</t>
    </r>
    <r>
      <rPr>
        <sz val="11"/>
        <color theme="1"/>
        <rFont val="微软雅黑"/>
        <charset val="134"/>
      </rPr>
      <t>n academic discipline</t>
    </r>
  </si>
  <si>
    <r>
      <rPr>
        <sz val="11"/>
        <color theme="1"/>
        <rFont val="微软雅黑"/>
        <charset val="134"/>
      </rPr>
      <t xml:space="preserve">I’ll get the copy of the schedule from the secretary </t>
    </r>
    <r>
      <rPr>
        <b/>
        <sz val="11"/>
        <color theme="1"/>
        <rFont val="微软雅黑"/>
        <charset val="134"/>
      </rPr>
      <t>on my way out</t>
    </r>
    <r>
      <rPr>
        <sz val="11"/>
        <color theme="1"/>
        <rFont val="微软雅黑"/>
        <charset val="134"/>
      </rPr>
      <t>.</t>
    </r>
  </si>
  <si>
    <t>shift gears a little</t>
  </si>
  <si>
    <r>
      <rPr>
        <sz val="11"/>
        <color theme="1"/>
        <rFont val="微软雅黑"/>
        <charset val="134"/>
      </rPr>
      <t>glaciers wi</t>
    </r>
    <r>
      <rPr>
        <b/>
        <sz val="11"/>
        <color theme="1"/>
        <rFont val="微软雅黑"/>
        <charset val="134"/>
      </rPr>
      <t>ll st</t>
    </r>
    <r>
      <rPr>
        <sz val="11"/>
        <color theme="1"/>
        <rFont val="微软雅黑"/>
        <charset val="134"/>
      </rPr>
      <t>op forming</t>
    </r>
  </si>
  <si>
    <r>
      <rPr>
        <sz val="11"/>
        <color theme="1"/>
        <rFont val="微软雅黑"/>
        <charset val="134"/>
      </rPr>
      <t>She needs people to watch various new TV programs that have</t>
    </r>
    <r>
      <rPr>
        <b/>
        <sz val="11"/>
        <color rgb="FFFFC000"/>
        <rFont val="微软雅黑"/>
        <charset val="134"/>
      </rPr>
      <t>n’t be</t>
    </r>
    <r>
      <rPr>
        <sz val="11"/>
        <color theme="1"/>
        <rFont val="微软雅黑"/>
        <charset val="134"/>
      </rPr>
      <t>en broadcast yet</t>
    </r>
  </si>
  <si>
    <r>
      <rPr>
        <sz val="11"/>
        <color theme="1"/>
        <rFont val="微软雅黑"/>
        <charset val="134"/>
      </rPr>
      <t>try to squeez</t>
    </r>
    <r>
      <rPr>
        <b/>
        <sz val="11"/>
        <color rgb="FFFFC000"/>
        <rFont val="微软雅黑"/>
        <charset val="134"/>
      </rPr>
      <t>e in</t>
    </r>
    <r>
      <rPr>
        <b/>
        <sz val="11"/>
        <color theme="1"/>
        <rFont val="微软雅黑"/>
        <charset val="134"/>
      </rPr>
      <t xml:space="preserve"> </t>
    </r>
    <r>
      <rPr>
        <sz val="11"/>
        <color theme="1"/>
        <rFont val="微软雅黑"/>
        <charset val="134"/>
      </rPr>
      <t>three weeks’ worth of running practice</t>
    </r>
  </si>
  <si>
    <t>that imaginary pole that runs through the center of the earth</t>
  </si>
  <si>
    <t>虚构的杆穿过地球的中心</t>
  </si>
  <si>
    <r>
      <rPr>
        <sz val="11"/>
        <color theme="1"/>
        <rFont val="微软雅黑"/>
        <charset val="134"/>
      </rPr>
      <t>whether they liked it, why, i</t>
    </r>
    <r>
      <rPr>
        <b/>
        <sz val="11"/>
        <color rgb="FFFFC000"/>
        <rFont val="微软雅黑"/>
        <charset val="134"/>
      </rPr>
      <t>f t</t>
    </r>
    <r>
      <rPr>
        <sz val="11"/>
        <color theme="1"/>
        <rFont val="微软雅黑"/>
        <charset val="134"/>
      </rPr>
      <t>h</t>
    </r>
    <r>
      <rPr>
        <sz val="11"/>
        <color theme="0" tint="-0.5"/>
        <rFont val="微软雅黑"/>
        <charset val="134"/>
      </rPr>
      <t>ey’d</t>
    </r>
    <r>
      <rPr>
        <sz val="11"/>
        <color theme="1"/>
        <rFont val="微软雅黑"/>
        <charset val="134"/>
      </rPr>
      <t xml:space="preserve"> watch another episode</t>
    </r>
  </si>
  <si>
    <r>
      <rPr>
        <b/>
        <sz val="11"/>
        <color theme="1"/>
        <rFont val="微软雅黑"/>
        <charset val="134"/>
      </rPr>
      <t>This in turn</t>
    </r>
    <r>
      <rPr>
        <sz val="11"/>
        <color theme="1"/>
        <rFont val="微软雅黑"/>
        <charset val="134"/>
      </rPr>
      <t xml:space="preserve"> leads to other losses</t>
    </r>
  </si>
  <si>
    <t>听起来像listening to</t>
  </si>
  <si>
    <r>
      <rPr>
        <sz val="11"/>
        <color theme="1"/>
        <rFont val="微软雅黑"/>
        <charset val="134"/>
      </rPr>
      <t xml:space="preserve">And depending on the angle it </t>
    </r>
    <r>
      <rPr>
        <b/>
        <sz val="11"/>
        <color rgb="FFFFC000"/>
        <rFont val="微软雅黑"/>
        <charset val="134"/>
      </rPr>
      <t>tilts at</t>
    </r>
  </si>
  <si>
    <r>
      <rPr>
        <sz val="11"/>
        <color theme="1"/>
        <rFont val="微软雅黑"/>
        <charset val="134"/>
      </rPr>
      <t>a very attractive market for advertiser</t>
    </r>
    <r>
      <rPr>
        <b/>
        <sz val="11"/>
        <color rgb="FFFFC000"/>
        <rFont val="微软雅黑"/>
        <charset val="134"/>
      </rPr>
      <t>s who pro</t>
    </r>
    <r>
      <rPr>
        <sz val="11"/>
        <color theme="1"/>
        <rFont val="微软雅黑"/>
        <charset val="134"/>
      </rPr>
      <t>mot</t>
    </r>
    <r>
      <rPr>
        <b/>
        <sz val="11"/>
        <color theme="1"/>
        <rFont val="微软雅黑"/>
        <charset val="134"/>
      </rPr>
      <t>e th</t>
    </r>
    <r>
      <rPr>
        <sz val="11"/>
        <color theme="1"/>
        <rFont val="微软雅黑"/>
        <charset val="134"/>
      </rPr>
      <t>eir products</t>
    </r>
  </si>
  <si>
    <r>
      <rPr>
        <sz val="11"/>
        <color theme="1"/>
        <rFont val="微软雅黑"/>
        <charset val="134"/>
      </rPr>
      <t xml:space="preserve">Florida has long had a great </t>
    </r>
    <r>
      <rPr>
        <b/>
        <sz val="11"/>
        <color theme="1"/>
        <rFont val="微软雅黑"/>
        <charset val="134"/>
      </rPr>
      <t>citric industry</t>
    </r>
  </si>
  <si>
    <r>
      <rPr>
        <sz val="11"/>
        <color theme="1"/>
        <rFont val="微软雅黑"/>
        <charset val="134"/>
      </rPr>
      <t>that’s stretched and dried und</t>
    </r>
    <r>
      <rPr>
        <b/>
        <sz val="11"/>
        <color rgb="FFFFC000"/>
        <rFont val="微软雅黑"/>
        <charset val="134"/>
      </rPr>
      <t>er te</t>
    </r>
    <r>
      <rPr>
        <sz val="11"/>
        <color theme="1"/>
        <rFont val="微软雅黑"/>
        <charset val="134"/>
      </rPr>
      <t>nsion</t>
    </r>
  </si>
  <si>
    <r>
      <rPr>
        <sz val="11"/>
        <color theme="1"/>
        <rFont val="微软雅黑"/>
        <charset val="134"/>
      </rPr>
      <t xml:space="preserve">what some might say </t>
    </r>
    <r>
      <rPr>
        <b/>
        <sz val="11"/>
        <color rgb="FFFFC000"/>
        <rFont val="微软雅黑"/>
        <charset val="134"/>
      </rPr>
      <t xml:space="preserve">it is </t>
    </r>
    <r>
      <rPr>
        <sz val="11"/>
        <color theme="1"/>
        <rFont val="微软雅黑"/>
        <charset val="134"/>
      </rPr>
      <t>doing now</t>
    </r>
  </si>
  <si>
    <r>
      <rPr>
        <sz val="11"/>
        <color theme="1"/>
        <rFont val="微软雅黑"/>
        <charset val="134"/>
      </rPr>
      <t>how do I sig</t>
    </r>
    <r>
      <rPr>
        <b/>
        <sz val="11"/>
        <color rgb="FFFFC000"/>
        <rFont val="微软雅黑"/>
        <charset val="134"/>
      </rPr>
      <t>n u</t>
    </r>
    <r>
      <rPr>
        <sz val="11"/>
        <color theme="1"/>
        <rFont val="微软雅黑"/>
        <charset val="134"/>
      </rPr>
      <t>p</t>
    </r>
  </si>
  <si>
    <r>
      <rPr>
        <sz val="11"/>
        <color theme="1"/>
        <rFont val="微软雅黑"/>
        <charset val="134"/>
      </rPr>
      <t>the temperature doesn’t often ge</t>
    </r>
    <r>
      <rPr>
        <b/>
        <sz val="11"/>
        <color rgb="FFFFC000"/>
        <rFont val="微软雅黑"/>
        <charset val="134"/>
      </rPr>
      <t>t be</t>
    </r>
    <r>
      <rPr>
        <sz val="11"/>
        <color theme="1"/>
        <rFont val="微软雅黑"/>
        <charset val="134"/>
      </rPr>
      <t>low freezing</t>
    </r>
  </si>
  <si>
    <r>
      <rPr>
        <sz val="11"/>
        <color theme="1"/>
        <rFont val="微软雅黑"/>
        <charset val="134"/>
      </rPr>
      <t xml:space="preserve">it could be reused which </t>
    </r>
    <r>
      <rPr>
        <b/>
        <sz val="11"/>
        <color theme="1"/>
        <rFont val="微软雅黑"/>
        <charset val="134"/>
      </rPr>
      <t>came in handy</t>
    </r>
  </si>
  <si>
    <t>就变得很便利了</t>
  </si>
  <si>
    <r>
      <rPr>
        <sz val="11"/>
        <color theme="1"/>
        <rFont val="微软雅黑"/>
        <charset val="134"/>
      </rPr>
      <t xml:space="preserve">as </t>
    </r>
    <r>
      <rPr>
        <b/>
        <sz val="11"/>
        <color theme="1"/>
        <rFont val="微软雅黑"/>
        <charset val="134"/>
      </rPr>
      <t>precession</t>
    </r>
    <r>
      <rPr>
        <sz val="11"/>
        <color theme="1"/>
        <rFont val="微软雅黑"/>
        <charset val="134"/>
      </rPr>
      <t xml:space="preserve"> is quite complex.</t>
    </r>
  </si>
  <si>
    <t>匹session</t>
  </si>
  <si>
    <r>
      <rPr>
        <sz val="11"/>
        <color theme="1"/>
        <rFont val="微软雅黑"/>
        <charset val="134"/>
      </rPr>
      <t>Int</t>
    </r>
    <r>
      <rPr>
        <b/>
        <sz val="11"/>
        <color rgb="FFFFC000"/>
        <rFont val="微软雅黑"/>
        <charset val="134"/>
      </rPr>
      <t>ro to</t>
    </r>
    <r>
      <rPr>
        <sz val="11"/>
        <color theme="1"/>
        <rFont val="微软雅黑"/>
        <charset val="134"/>
      </rPr>
      <t xml:space="preserve"> Marketing.</t>
    </r>
  </si>
  <si>
    <r>
      <rPr>
        <sz val="11"/>
        <color theme="1"/>
        <rFont val="微软雅黑"/>
        <charset val="134"/>
      </rPr>
      <t xml:space="preserve">A </t>
    </r>
    <r>
      <rPr>
        <b/>
        <sz val="11"/>
        <color theme="1"/>
        <rFont val="微软雅黑"/>
        <charset val="134"/>
      </rPr>
      <t>bad bout</t>
    </r>
    <r>
      <rPr>
        <sz val="11"/>
        <color theme="1"/>
        <rFont val="微软雅黑"/>
        <charset val="134"/>
      </rPr>
      <t xml:space="preserve"> of cold weather, </t>
    </r>
    <r>
      <rPr>
        <b/>
        <sz val="11"/>
        <color theme="1"/>
        <rFont val="微软雅黑"/>
        <charset val="134"/>
      </rPr>
      <t>a long spell of frosts</t>
    </r>
    <r>
      <rPr>
        <sz val="11"/>
        <color theme="1"/>
        <rFont val="微软雅黑"/>
        <charset val="134"/>
      </rPr>
      <t xml:space="preserve"> could ruin a farmer’s entire crop</t>
    </r>
  </si>
  <si>
    <r>
      <rPr>
        <sz val="11"/>
        <color theme="1"/>
        <rFont val="微软雅黑"/>
        <charset val="134"/>
      </rPr>
      <t>So it wasn’t uncommon for th</t>
    </r>
    <r>
      <rPr>
        <b/>
        <sz val="11"/>
        <color rgb="FFFFC000"/>
        <rFont val="微软雅黑"/>
        <charset val="134"/>
      </rPr>
      <t>e sc</t>
    </r>
    <r>
      <rPr>
        <sz val="11"/>
        <color theme="1"/>
        <rFont val="微软雅黑"/>
        <charset val="134"/>
      </rPr>
      <t xml:space="preserve">ribes or monks </t>
    </r>
    <r>
      <rPr>
        <sz val="11"/>
        <color theme="0" tint="-0.35"/>
        <rFont val="微软雅黑"/>
        <charset val="134"/>
      </rPr>
      <t>who</t>
    </r>
    <r>
      <rPr>
        <sz val="11"/>
        <color theme="1"/>
        <rFont val="微软雅黑"/>
        <charset val="134"/>
      </rPr>
      <t xml:space="preserve"> produced the manuscripts</t>
    </r>
  </si>
  <si>
    <r>
      <rPr>
        <sz val="11"/>
        <color theme="1"/>
        <rFont val="微软雅黑"/>
        <charset val="134"/>
      </rPr>
      <t xml:space="preserve">What’s important </t>
    </r>
    <r>
      <rPr>
        <b/>
        <sz val="11"/>
        <color rgb="FFFFC000"/>
        <rFont val="微软雅黑"/>
        <charset val="134"/>
      </rPr>
      <t>for you</t>
    </r>
    <r>
      <rPr>
        <sz val="11"/>
        <color theme="1"/>
        <rFont val="微软雅黑"/>
        <charset val="134"/>
      </rPr>
      <t xml:space="preserve"> to understand is that</t>
    </r>
  </si>
  <si>
    <r>
      <rPr>
        <sz val="11"/>
        <color theme="1"/>
        <rFont val="微软雅黑"/>
        <charset val="134"/>
      </rPr>
      <t>we don’t wa</t>
    </r>
    <r>
      <rPr>
        <b/>
        <sz val="11"/>
        <color rgb="FFFFC000"/>
        <rFont val="微软雅黑"/>
        <charset val="134"/>
      </rPr>
      <t>nt yo</t>
    </r>
    <r>
      <rPr>
        <sz val="11"/>
        <color theme="1"/>
        <rFont val="微软雅黑"/>
        <charset val="134"/>
      </rPr>
      <t>u missing class</t>
    </r>
  </si>
  <si>
    <r>
      <rPr>
        <sz val="11"/>
        <color theme="1"/>
        <rFont val="微软雅黑"/>
        <charset val="134"/>
      </rPr>
      <t xml:space="preserve">They simply </t>
    </r>
    <r>
      <rPr>
        <b/>
        <sz val="11"/>
        <color rgb="FFFF0000"/>
        <rFont val="微软雅黑"/>
        <charset val="134"/>
      </rPr>
      <t>erased</t>
    </r>
    <r>
      <rPr>
        <sz val="11"/>
        <color theme="1"/>
        <rFont val="微软雅黑"/>
        <charset val="134"/>
      </rPr>
      <t xml:space="preserve"> the ink off the parchment and wrote something new in its place</t>
    </r>
  </si>
  <si>
    <t>额rase</t>
  </si>
  <si>
    <r>
      <rPr>
        <sz val="11"/>
        <color theme="1"/>
        <rFont val="微软雅黑"/>
        <charset val="134"/>
      </rPr>
      <t>I work from 5 till 9 th</t>
    </r>
    <r>
      <rPr>
        <b/>
        <sz val="11"/>
        <color rgb="FFFFC000"/>
        <rFont val="微软雅黑"/>
        <charset val="134"/>
      </rPr>
      <t>at nigh</t>
    </r>
    <r>
      <rPr>
        <sz val="11"/>
        <color theme="1"/>
        <rFont val="微软雅黑"/>
        <charset val="134"/>
      </rPr>
      <t>t</t>
    </r>
  </si>
  <si>
    <r>
      <rPr>
        <sz val="11"/>
        <color theme="1"/>
        <rFont val="微软雅黑"/>
        <charset val="134"/>
      </rPr>
      <t xml:space="preserve">before these </t>
    </r>
    <r>
      <rPr>
        <b/>
        <sz val="11"/>
        <color theme="1"/>
        <rFont val="微软雅黑"/>
        <charset val="134"/>
      </rPr>
      <t>citric growers</t>
    </r>
    <r>
      <rPr>
        <sz val="11"/>
        <color theme="1"/>
        <rFont val="微软雅黑"/>
        <charset val="134"/>
      </rPr>
      <t xml:space="preserve"> moved south</t>
    </r>
  </si>
  <si>
    <r>
      <rPr>
        <sz val="11"/>
        <color theme="1"/>
        <rFont val="微软雅黑"/>
        <charset val="134"/>
      </rPr>
      <t xml:space="preserve">it was </t>
    </r>
    <r>
      <rPr>
        <b/>
        <sz val="11"/>
        <color theme="1"/>
        <rFont val="微软雅黑"/>
        <charset val="134"/>
      </rPr>
      <t>customary</t>
    </r>
    <r>
      <rPr>
        <sz val="11"/>
        <color theme="1"/>
        <rFont val="微软雅黑"/>
        <charset val="134"/>
      </rPr>
      <t xml:space="preserve"> to </t>
    </r>
    <r>
      <rPr>
        <sz val="11"/>
        <color rgb="FFFF0000"/>
        <rFont val="微软雅黑"/>
        <charset val="134"/>
      </rPr>
      <t>scrape away</t>
    </r>
    <r>
      <rPr>
        <sz val="11"/>
        <color theme="1"/>
        <rFont val="微软雅黑"/>
        <charset val="134"/>
      </rPr>
      <t xml:space="preserve"> the surface of the parchment with an </t>
    </r>
    <r>
      <rPr>
        <sz val="11"/>
        <color rgb="FFFF0000"/>
        <rFont val="微软雅黑"/>
        <charset val="134"/>
      </rPr>
      <t>abrasive</t>
    </r>
    <r>
      <rPr>
        <sz val="11"/>
        <color theme="1"/>
        <rFont val="微软雅黑"/>
        <charset val="134"/>
      </rPr>
      <t>,</t>
    </r>
  </si>
  <si>
    <t>习惯；刮掉；磨料</t>
  </si>
  <si>
    <r>
      <rPr>
        <sz val="11"/>
        <color theme="1"/>
        <rFont val="微软雅黑"/>
        <charset val="134"/>
      </rPr>
      <t>when oceanographers were able to drill deep into the seaf</t>
    </r>
    <r>
      <rPr>
        <sz val="11"/>
        <color theme="0" tint="-0.35"/>
        <rFont val="微软雅黑"/>
        <charset val="134"/>
      </rPr>
      <t>loor</t>
    </r>
  </si>
  <si>
    <r>
      <rPr>
        <sz val="11"/>
        <color theme="1"/>
        <rFont val="微软雅黑"/>
        <charset val="134"/>
      </rPr>
      <t>And th</t>
    </r>
    <r>
      <rPr>
        <b/>
        <sz val="11"/>
        <color rgb="FFFFC000"/>
        <rFont val="微软雅黑"/>
        <charset val="134"/>
      </rPr>
      <t>e o</t>
    </r>
    <r>
      <rPr>
        <sz val="11"/>
        <color theme="1"/>
        <rFont val="微软雅黑"/>
        <charset val="134"/>
      </rPr>
      <t>nl</t>
    </r>
    <r>
      <rPr>
        <b/>
        <sz val="11"/>
        <color rgb="FFFFC000"/>
        <rFont val="微软雅黑"/>
        <charset val="134"/>
      </rPr>
      <t>y ni</t>
    </r>
    <r>
      <rPr>
        <sz val="11"/>
        <color theme="1"/>
        <rFont val="微软雅黑"/>
        <charset val="134"/>
      </rPr>
      <t>ght my trainer works is Thursday</t>
    </r>
  </si>
  <si>
    <r>
      <rPr>
        <b/>
        <sz val="11"/>
        <color theme="1"/>
        <rFont val="微软雅黑"/>
        <charset val="134"/>
      </rPr>
      <t>divert to</t>
    </r>
    <r>
      <rPr>
        <sz val="11"/>
        <color theme="1"/>
        <rFont val="微软雅黑"/>
        <charset val="134"/>
      </rPr>
      <t xml:space="preserve"> the water sources such as rivers.</t>
    </r>
  </si>
  <si>
    <t>改道</t>
  </si>
  <si>
    <r>
      <rPr>
        <sz val="11"/>
        <color theme="1"/>
        <rFont val="微软雅黑"/>
        <charset val="134"/>
      </rPr>
      <t>it might reappear to the exte</t>
    </r>
    <r>
      <rPr>
        <b/>
        <sz val="11"/>
        <color rgb="FFFFC000"/>
        <rFont val="微软雅黑"/>
        <charset val="134"/>
      </rPr>
      <t>nt th</t>
    </r>
    <r>
      <rPr>
        <sz val="11"/>
        <color theme="1"/>
        <rFont val="微软雅黑"/>
        <charset val="134"/>
      </rPr>
      <t xml:space="preserve">at scholars could </t>
    </r>
    <r>
      <rPr>
        <b/>
        <sz val="11"/>
        <color theme="1"/>
        <rFont val="微软雅黑"/>
        <charset val="134"/>
      </rPr>
      <t>make out</t>
    </r>
    <r>
      <rPr>
        <sz val="11"/>
        <color theme="1"/>
        <rFont val="微软雅黑"/>
        <charset val="134"/>
      </rPr>
      <t xml:space="preserve"> and even decipher the original text.</t>
    </r>
  </si>
  <si>
    <t>辨认出</t>
  </si>
  <si>
    <r>
      <rPr>
        <sz val="11"/>
        <color theme="1"/>
        <rFont val="微软雅黑"/>
        <charset val="134"/>
      </rPr>
      <t>some scientists w</t>
    </r>
    <r>
      <rPr>
        <b/>
        <sz val="11"/>
        <color rgb="FFFFC000"/>
        <rFont val="微软雅黑"/>
        <charset val="134"/>
      </rPr>
      <t>ere expl</t>
    </r>
    <r>
      <rPr>
        <sz val="11"/>
        <color theme="1"/>
        <rFont val="微软雅黑"/>
        <charset val="134"/>
      </rPr>
      <t>oring Devil’s Hole</t>
    </r>
  </si>
  <si>
    <r>
      <rPr>
        <sz val="11"/>
        <color theme="1"/>
        <rFont val="微软雅黑"/>
        <charset val="134"/>
      </rPr>
      <t>spices are</t>
    </r>
    <r>
      <rPr>
        <b/>
        <sz val="11"/>
        <color rgb="FFFFC000"/>
        <rFont val="微软雅黑"/>
        <charset val="134"/>
      </rPr>
      <t>n’t nat</t>
    </r>
    <r>
      <rPr>
        <sz val="11"/>
        <color theme="1"/>
        <rFont val="微软雅黑"/>
        <charset val="134"/>
      </rPr>
      <t>ive to Europe and they had to be imported</t>
    </r>
  </si>
  <si>
    <r>
      <rPr>
        <sz val="11"/>
        <color theme="1"/>
        <rFont val="微软雅黑"/>
        <charset val="134"/>
      </rPr>
      <t xml:space="preserve">Hundreds of miles of </t>
    </r>
    <r>
      <rPr>
        <b/>
        <sz val="11"/>
        <color theme="1"/>
        <rFont val="微软雅黑"/>
        <charset val="134"/>
      </rPr>
      <t>drainage canals</t>
    </r>
    <r>
      <rPr>
        <sz val="11"/>
        <color theme="1"/>
        <rFont val="微软雅黑"/>
        <charset val="134"/>
      </rPr>
      <t xml:space="preserve"> were built in the wetlands.</t>
    </r>
  </si>
  <si>
    <r>
      <rPr>
        <sz val="11"/>
        <color theme="1"/>
        <rFont val="微软雅黑"/>
        <charset val="134"/>
      </rPr>
      <t>including what many n</t>
    </r>
    <r>
      <rPr>
        <b/>
        <sz val="11"/>
        <color rgb="FFFFC000"/>
        <rFont val="微软雅黑"/>
        <charset val="134"/>
      </rPr>
      <t>ow t</t>
    </r>
    <r>
      <rPr>
        <b/>
        <sz val="11"/>
        <color theme="1"/>
        <rFont val="微软雅黑"/>
        <charset val="134"/>
      </rPr>
      <t>h</t>
    </r>
    <r>
      <rPr>
        <sz val="11"/>
        <color theme="1"/>
        <rFont val="微软雅黑"/>
        <charset val="134"/>
      </rPr>
      <t>ink to be his most important work</t>
    </r>
  </si>
  <si>
    <r>
      <rPr>
        <sz val="11"/>
        <color theme="1"/>
        <rFont val="微软雅黑"/>
        <charset val="134"/>
      </rPr>
      <t xml:space="preserve">the Devil’ s Hole findings </t>
    </r>
    <r>
      <rPr>
        <b/>
        <sz val="11"/>
        <color theme="1"/>
        <rFont val="微软雅黑"/>
        <charset val="134"/>
      </rPr>
      <t>contradicted</t>
    </r>
    <r>
      <rPr>
        <sz val="11"/>
        <color theme="1"/>
        <rFont val="微软雅黑"/>
        <charset val="134"/>
      </rPr>
      <t xml:space="preserve"> the ones obtained during the 1970s</t>
    </r>
  </si>
  <si>
    <r>
      <rPr>
        <sz val="11"/>
        <color theme="1"/>
        <rFont val="微软雅黑"/>
        <charset val="134"/>
      </rPr>
      <t>as gifts by heads of state a</t>
    </r>
    <r>
      <rPr>
        <b/>
        <sz val="11"/>
        <color rgb="FFFFC000"/>
        <rFont val="微软雅黑"/>
        <charset val="134"/>
      </rPr>
      <t>nd ambass</t>
    </r>
    <r>
      <rPr>
        <sz val="11"/>
        <color theme="1"/>
        <rFont val="微软雅黑"/>
        <charset val="134"/>
      </rPr>
      <t>adors.</t>
    </r>
  </si>
  <si>
    <r>
      <rPr>
        <sz val="11"/>
        <color theme="1"/>
        <rFont val="微软雅黑"/>
        <charset val="134"/>
      </rPr>
      <t xml:space="preserve">recently the area has become </t>
    </r>
    <r>
      <rPr>
        <b/>
        <sz val="11"/>
        <color theme="1"/>
        <rFont val="微软雅黑"/>
        <charset val="134"/>
      </rPr>
      <t>susceptible to</t>
    </r>
    <r>
      <rPr>
        <sz val="11"/>
        <color theme="1"/>
        <rFont val="微软雅黑"/>
        <charset val="134"/>
      </rPr>
      <t xml:space="preserve"> freezes.</t>
    </r>
  </si>
  <si>
    <r>
      <rPr>
        <sz val="11"/>
        <color theme="1"/>
        <rFont val="微软雅黑"/>
        <charset val="134"/>
      </rPr>
      <t>a book of</t>
    </r>
    <r>
      <rPr>
        <sz val="11"/>
        <color rgb="FFFF0000"/>
        <rFont val="微软雅黑"/>
        <charset val="134"/>
      </rPr>
      <t xml:space="preserve"> prayers</t>
    </r>
    <r>
      <rPr>
        <sz val="11"/>
        <color theme="1"/>
        <rFont val="微软雅黑"/>
        <charset val="134"/>
      </rPr>
      <t xml:space="preserve"> from the Middle Ages sold in an art auction</t>
    </r>
  </si>
  <si>
    <r>
      <rPr>
        <sz val="11"/>
        <color theme="1"/>
        <rFont val="微软雅黑"/>
        <charset val="134"/>
      </rPr>
      <t>the ocean floor samples were fou</t>
    </r>
    <r>
      <rPr>
        <b/>
        <sz val="11"/>
        <color rgb="FFFFC000"/>
        <rFont val="微软雅黑"/>
        <charset val="134"/>
      </rPr>
      <t>nd to b</t>
    </r>
    <r>
      <rPr>
        <sz val="11"/>
        <color theme="1"/>
        <rFont val="微软雅黑"/>
        <charset val="134"/>
      </rPr>
      <t xml:space="preserve">e correct, </t>
    </r>
    <r>
      <rPr>
        <b/>
        <sz val="11"/>
        <color theme="1"/>
        <rFont val="微软雅黑"/>
        <charset val="134"/>
      </rPr>
      <t>as</t>
    </r>
    <r>
      <rPr>
        <sz val="11"/>
        <color theme="1"/>
        <rFont val="微软雅黑"/>
        <charset val="134"/>
      </rPr>
      <t xml:space="preserve"> were the samples from Devil’s Hole</t>
    </r>
  </si>
  <si>
    <r>
      <rPr>
        <sz val="11"/>
        <color theme="1"/>
        <rFont val="微软雅黑"/>
        <charset val="134"/>
      </rPr>
      <t>Anyone wh</t>
    </r>
    <r>
      <rPr>
        <b/>
        <sz val="11"/>
        <color rgb="FFFFC000"/>
        <rFont val="微软雅黑"/>
        <charset val="134"/>
      </rPr>
      <t>o ha</t>
    </r>
    <r>
      <rPr>
        <sz val="11"/>
        <color theme="1"/>
        <rFont val="微软雅黑"/>
        <charset val="134"/>
      </rPr>
      <t>d to worry about spoiled meat couldn’t afford spices in the first place</t>
    </r>
  </si>
  <si>
    <r>
      <rPr>
        <sz val="11"/>
        <color theme="1"/>
        <rFont val="微软雅黑"/>
        <charset val="134"/>
      </rPr>
      <t xml:space="preserve">the changes in the temperature pattern have been </t>
    </r>
    <r>
      <rPr>
        <b/>
        <sz val="11"/>
        <color theme="1"/>
        <rFont val="微软雅黑"/>
        <charset val="134"/>
      </rPr>
      <t>brought about</t>
    </r>
    <r>
      <rPr>
        <sz val="11"/>
        <color theme="1"/>
        <rFont val="微软雅黑"/>
        <charset val="134"/>
      </rPr>
      <t xml:space="preserve"> </t>
    </r>
    <r>
      <rPr>
        <b/>
        <sz val="11"/>
        <color rgb="FFFFC000"/>
        <rFont val="微软雅黑"/>
        <charset val="134"/>
      </rPr>
      <t>by</t>
    </r>
    <r>
      <rPr>
        <sz val="11"/>
        <color theme="1"/>
        <rFont val="微软雅黑"/>
        <charset val="134"/>
      </rPr>
      <t xml:space="preserve"> the loss of the wetlands.</t>
    </r>
  </si>
  <si>
    <t>beautiful or not</t>
  </si>
  <si>
    <t>很神奇吧</t>
  </si>
  <si>
    <r>
      <rPr>
        <sz val="11"/>
        <color theme="1"/>
        <rFont val="微软雅黑"/>
        <charset val="134"/>
      </rPr>
      <t xml:space="preserve">It will take me a million years to explain even just the basics </t>
    </r>
    <r>
      <rPr>
        <sz val="11"/>
        <color theme="0" tint="-0.5"/>
        <rFont val="微软雅黑"/>
        <charset val="134"/>
      </rPr>
      <t>of this movement</t>
    </r>
    <r>
      <rPr>
        <sz val="11"/>
        <color theme="1"/>
        <rFont val="微软雅黑"/>
        <charset val="134"/>
      </rPr>
      <t xml:space="preserve"> as precession is quite complex.</t>
    </r>
  </si>
  <si>
    <r>
      <rPr>
        <sz val="11"/>
        <color theme="1"/>
        <rFont val="微软雅黑"/>
        <charset val="134"/>
      </rPr>
      <t>they sent their ships to the east a</t>
    </r>
    <r>
      <rPr>
        <b/>
        <sz val="11"/>
        <color rgb="FFFFC000"/>
        <rFont val="微软雅黑"/>
        <charset val="134"/>
      </rPr>
      <t>nd bac</t>
    </r>
    <r>
      <rPr>
        <sz val="11"/>
        <color theme="1"/>
        <rFont val="微软雅黑"/>
        <charset val="134"/>
      </rPr>
      <t>k</t>
    </r>
  </si>
  <si>
    <r>
      <rPr>
        <sz val="11"/>
        <color theme="1"/>
        <rFont val="微软雅黑"/>
        <charset val="134"/>
      </rPr>
      <t xml:space="preserve">What effects does the </t>
    </r>
    <r>
      <rPr>
        <b/>
        <sz val="11"/>
        <color theme="1"/>
        <rFont val="微软雅黑"/>
        <charset val="134"/>
      </rPr>
      <t>body of water</t>
    </r>
    <r>
      <rPr>
        <sz val="11"/>
        <color theme="1"/>
        <rFont val="微软雅黑"/>
        <charset val="134"/>
      </rPr>
      <t xml:space="preserve"> have on an area?</t>
    </r>
  </si>
  <si>
    <r>
      <rPr>
        <sz val="11"/>
        <color theme="1"/>
        <rFont val="微软雅黑"/>
        <charset val="134"/>
      </rPr>
      <t>a scri</t>
    </r>
    <r>
      <rPr>
        <b/>
        <sz val="11"/>
        <color rgb="FFFFC000"/>
        <rFont val="微软雅黑"/>
        <charset val="134"/>
      </rPr>
      <t>be m</t>
    </r>
    <r>
      <rPr>
        <sz val="11"/>
        <color theme="1"/>
        <rFont val="微软雅黑"/>
        <charset val="134"/>
      </rPr>
      <t>ade a copy on parchment of some of his texts and diagrams</t>
    </r>
  </si>
  <si>
    <r>
      <rPr>
        <sz val="11"/>
        <color theme="1"/>
        <rFont val="微软雅黑"/>
        <charset val="134"/>
      </rPr>
      <t>Myths grew u</t>
    </r>
    <r>
      <rPr>
        <b/>
        <sz val="11"/>
        <color rgb="FFFFC000"/>
        <rFont val="微软雅黑"/>
        <charset val="134"/>
      </rPr>
      <t>p o</t>
    </r>
    <r>
      <rPr>
        <sz val="11"/>
        <color theme="1"/>
        <rFont val="微软雅黑"/>
        <charset val="134"/>
      </rPr>
      <t>f fantasy lands,</t>
    </r>
  </si>
  <si>
    <t>What you just said is what I want you all to understand</t>
  </si>
  <si>
    <r>
      <rPr>
        <sz val="11"/>
        <color theme="1"/>
        <rFont val="微软雅黑"/>
        <charset val="134"/>
      </rPr>
      <t>North American wood frogs li</t>
    </r>
    <r>
      <rPr>
        <b/>
        <sz val="11"/>
        <color rgb="FFFFC000"/>
        <rFont val="微软雅黑"/>
        <charset val="134"/>
      </rPr>
      <t>ve ov</t>
    </r>
    <r>
      <rPr>
        <sz val="11"/>
        <color theme="1"/>
        <rFont val="微软雅黑"/>
        <charset val="134"/>
      </rPr>
      <t>er a very broad territory or range</t>
    </r>
  </si>
  <si>
    <r>
      <rPr>
        <sz val="11"/>
        <color theme="1"/>
        <rFont val="微软雅黑"/>
        <charset val="134"/>
      </rPr>
      <t>the local temperatures in the area are n</t>
    </r>
    <r>
      <rPr>
        <b/>
        <sz val="11"/>
        <color rgb="FFFFC000"/>
        <rFont val="微软雅黑"/>
        <charset val="134"/>
      </rPr>
      <t>ot s</t>
    </r>
    <r>
      <rPr>
        <sz val="11"/>
        <color theme="1"/>
        <rFont val="微软雅黑"/>
        <charset val="134"/>
      </rPr>
      <t>ligh</t>
    </r>
    <r>
      <rPr>
        <sz val="11"/>
        <color theme="0" tint="-0.35"/>
        <rFont val="微软雅黑"/>
        <charset val="134"/>
      </rPr>
      <t>t</t>
    </r>
    <r>
      <rPr>
        <sz val="11"/>
        <color theme="1"/>
        <rFont val="微软雅黑"/>
        <charset val="134"/>
      </rPr>
      <t>ly different,</t>
    </r>
  </si>
  <si>
    <r>
      <rPr>
        <sz val="11"/>
        <color theme="1"/>
        <rFont val="微软雅黑"/>
        <charset val="134"/>
      </rPr>
      <t>we’ve being talki</t>
    </r>
    <r>
      <rPr>
        <b/>
        <sz val="11"/>
        <color rgb="FFFFC000"/>
        <rFont val="微软雅黑"/>
        <charset val="134"/>
      </rPr>
      <t>ng ti</t>
    </r>
    <r>
      <rPr>
        <sz val="11"/>
        <color theme="1"/>
        <rFont val="微软雅黑"/>
        <charset val="134"/>
      </rPr>
      <t>ll now about</t>
    </r>
  </si>
  <si>
    <r>
      <rPr>
        <sz val="11"/>
        <color theme="1"/>
        <rFont val="微软雅黑"/>
        <charset val="134"/>
      </rPr>
      <t>That’s goi</t>
    </r>
    <r>
      <rPr>
        <b/>
        <sz val="11"/>
        <color rgb="FFFFC000"/>
        <rFont val="微软雅黑"/>
        <charset val="134"/>
      </rPr>
      <t>ng to</t>
    </r>
    <r>
      <rPr>
        <sz val="11"/>
        <color theme="1"/>
        <rFont val="微软雅黑"/>
        <charset val="134"/>
      </rPr>
      <t xml:space="preserve"> be a problem. I am afraid we don’t have any openings a</t>
    </r>
    <r>
      <rPr>
        <sz val="11"/>
        <color theme="0" tint="-0.5"/>
        <rFont val="微软雅黑"/>
        <charset val="134"/>
      </rPr>
      <t>t</t>
    </r>
    <r>
      <rPr>
        <sz val="11"/>
        <color theme="1"/>
        <rFont val="微软雅黑"/>
        <charset val="134"/>
      </rPr>
      <t xml:space="preserve"> lunch time. A lot of students wan</t>
    </r>
    <r>
      <rPr>
        <b/>
        <sz val="11"/>
        <color rgb="FFFFC000"/>
        <rFont val="微软雅黑"/>
        <charset val="134"/>
      </rPr>
      <t>t t</t>
    </r>
    <r>
      <rPr>
        <sz val="11"/>
        <color theme="1"/>
        <rFont val="微软雅黑"/>
        <charset val="134"/>
      </rPr>
      <t xml:space="preserve">o work then， so it is really rare for us to have </t>
    </r>
    <r>
      <rPr>
        <b/>
        <sz val="11"/>
        <color theme="1"/>
        <rFont val="微软雅黑"/>
        <charset val="134"/>
      </rPr>
      <t>an open spot</t>
    </r>
    <r>
      <rPr>
        <sz val="11"/>
        <color theme="1"/>
        <rFont val="微软雅黑"/>
        <charset val="134"/>
      </rPr>
      <t xml:space="preserve"> at that time </t>
    </r>
    <r>
      <rPr>
        <sz val="11"/>
        <color theme="0" tint="-0.5"/>
        <rFont val="微软雅黑"/>
        <charset val="134"/>
      </rPr>
      <t>of</t>
    </r>
    <r>
      <rPr>
        <sz val="11"/>
        <color theme="1"/>
        <rFont val="微软雅黑"/>
        <charset val="134"/>
      </rPr>
      <t xml:space="preserve"> day.</t>
    </r>
  </si>
  <si>
    <r>
      <rPr>
        <sz val="11"/>
        <color theme="1"/>
        <rFont val="微软雅黑"/>
        <charset val="134"/>
      </rPr>
      <t xml:space="preserve">as soon as the frog even </t>
    </r>
    <r>
      <rPr>
        <b/>
        <sz val="11"/>
        <color rgb="FFFFC000"/>
        <rFont val="微软雅黑"/>
        <charset val="134"/>
      </rPr>
      <t>touches</t>
    </r>
    <r>
      <rPr>
        <sz val="11"/>
        <color theme="1"/>
        <rFont val="微软雅黑"/>
        <charset val="134"/>
      </rPr>
      <t xml:space="preserve"> an ice crystal or a bit of frozen ground</t>
    </r>
  </si>
  <si>
    <r>
      <rPr>
        <sz val="11"/>
        <color theme="1"/>
        <rFont val="微软雅黑"/>
        <charset val="134"/>
      </rPr>
      <t xml:space="preserve">do we know what the temperature was like </t>
    </r>
    <r>
      <rPr>
        <b/>
        <sz val="11"/>
        <color theme="1"/>
        <rFont val="微软雅黑"/>
        <charset val="134"/>
      </rPr>
      <t>back then</t>
    </r>
    <r>
      <rPr>
        <sz val="11"/>
        <color theme="1"/>
        <rFont val="微软雅黑"/>
        <charset val="134"/>
      </rPr>
      <t>?</t>
    </r>
  </si>
  <si>
    <t>about how all this requires photosynthesis</t>
  </si>
  <si>
    <r>
      <rPr>
        <sz val="11"/>
        <color theme="1"/>
        <rFont val="微软雅黑"/>
        <charset val="134"/>
      </rPr>
      <t>I mus</t>
    </r>
    <r>
      <rPr>
        <b/>
        <sz val="11"/>
        <color rgb="FFFFC000"/>
        <rFont val="微软雅黑"/>
        <charset val="134"/>
      </rPr>
      <t>t hav</t>
    </r>
    <r>
      <rPr>
        <sz val="11"/>
        <color theme="1"/>
        <rFont val="微软雅黑"/>
        <charset val="134"/>
      </rPr>
      <t>e auditioned like ten times</t>
    </r>
  </si>
  <si>
    <r>
      <rPr>
        <sz val="11"/>
        <color theme="1"/>
        <rFont val="微软雅黑"/>
        <charset val="134"/>
      </rPr>
      <t xml:space="preserve">But… then how does its </t>
    </r>
    <r>
      <rPr>
        <sz val="11"/>
        <color rgb="FFFFC000"/>
        <rFont val="微软雅黑"/>
        <charset val="134"/>
      </rPr>
      <t>he</t>
    </r>
    <r>
      <rPr>
        <b/>
        <sz val="11"/>
        <color rgb="FFFFC000"/>
        <rFont val="微软雅黑"/>
        <charset val="134"/>
      </rPr>
      <t>art b</t>
    </r>
    <r>
      <rPr>
        <sz val="11"/>
        <color rgb="FFFFC000"/>
        <rFont val="微软雅黑"/>
        <charset val="134"/>
      </rPr>
      <t>eat</t>
    </r>
    <r>
      <rPr>
        <sz val="11"/>
        <color theme="1"/>
        <rFont val="微软雅黑"/>
        <charset val="134"/>
      </rPr>
      <t>?</t>
    </r>
  </si>
  <si>
    <r>
      <rPr>
        <sz val="11"/>
        <color theme="1"/>
        <rFont val="微软雅黑"/>
        <charset val="134"/>
      </rPr>
      <t>These damaging frosts would</t>
    </r>
    <r>
      <rPr>
        <b/>
        <sz val="11"/>
        <color rgb="FFFFC000"/>
        <rFont val="微软雅黑"/>
        <charset val="134"/>
      </rPr>
      <t>n’t hap</t>
    </r>
    <r>
      <rPr>
        <sz val="11"/>
        <color theme="1"/>
        <rFont val="微软雅黑"/>
        <charset val="134"/>
      </rPr>
      <t>pen if the wetlands were still in existence</t>
    </r>
  </si>
  <si>
    <r>
      <rPr>
        <sz val="11"/>
        <color theme="1"/>
        <rFont val="微软雅黑"/>
        <charset val="134"/>
      </rPr>
      <t>there actually we</t>
    </r>
    <r>
      <rPr>
        <b/>
        <sz val="11"/>
        <color theme="1"/>
        <rFont val="微软雅黑"/>
        <charset val="134"/>
      </rPr>
      <t>re q</t>
    </r>
    <r>
      <rPr>
        <sz val="11"/>
        <color theme="1"/>
        <rFont val="微软雅黑"/>
        <charset val="134"/>
      </rPr>
      <t>uite a few surprises!</t>
    </r>
  </si>
  <si>
    <r>
      <rPr>
        <sz val="11"/>
        <color theme="1"/>
        <rFont val="微软雅黑"/>
        <charset val="134"/>
      </rPr>
      <t>so I was really hoping to have the dinner hour fr</t>
    </r>
    <r>
      <rPr>
        <b/>
        <sz val="11"/>
        <color rgb="FFFFC000"/>
        <rFont val="微软雅黑"/>
        <charset val="134"/>
      </rPr>
      <t>ee s</t>
    </r>
    <r>
      <rPr>
        <sz val="11"/>
        <color theme="1"/>
        <rFont val="微软雅黑"/>
        <charset val="134"/>
      </rPr>
      <t>o I can go to practice.</t>
    </r>
  </si>
  <si>
    <r>
      <rPr>
        <sz val="11"/>
        <color theme="1"/>
        <rFont val="微软雅黑"/>
        <charset val="134"/>
      </rPr>
      <t>That first of all star</t>
    </r>
    <r>
      <rPr>
        <b/>
        <sz val="11"/>
        <color rgb="FFFFC000"/>
        <rFont val="微软雅黑"/>
        <charset val="134"/>
      </rPr>
      <t>ts draw</t>
    </r>
    <r>
      <rPr>
        <sz val="11"/>
        <color theme="1"/>
        <rFont val="微软雅黑"/>
        <charset val="134"/>
      </rPr>
      <t>ing water away from the center of its body</t>
    </r>
  </si>
  <si>
    <t>researchers sent a deep-sea vessel to explore the ocean’s depth</t>
  </si>
  <si>
    <r>
      <rPr>
        <sz val="11"/>
        <color theme="1"/>
        <rFont val="微软雅黑"/>
        <charset val="134"/>
      </rPr>
      <t>it is like, fir</t>
    </r>
    <r>
      <rPr>
        <b/>
        <sz val="11"/>
        <color rgb="FFFFC000"/>
        <rFont val="微软雅黑"/>
        <charset val="134"/>
      </rPr>
      <t>st thi</t>
    </r>
    <r>
      <rPr>
        <sz val="11"/>
        <color theme="1"/>
        <rFont val="微软雅黑"/>
        <charset val="134"/>
      </rPr>
      <t>ng in the morning</t>
    </r>
  </si>
  <si>
    <t>早上排第一位的事</t>
  </si>
  <si>
    <r>
      <rPr>
        <sz val="11"/>
        <color theme="1"/>
        <rFont val="微软雅黑"/>
        <charset val="134"/>
      </rPr>
      <t>the</t>
    </r>
    <r>
      <rPr>
        <b/>
        <sz val="11"/>
        <color rgb="FFFFC000"/>
        <rFont val="微软雅黑"/>
        <charset val="134"/>
      </rPr>
      <t>se sta</t>
    </r>
    <r>
      <rPr>
        <sz val="11"/>
        <color theme="1"/>
        <rFont val="微软雅黑"/>
        <charset val="134"/>
      </rPr>
      <t>rt getting drier and drier</t>
    </r>
  </si>
  <si>
    <r>
      <rPr>
        <sz val="11"/>
        <color theme="1"/>
        <rFont val="微软雅黑"/>
        <charset val="134"/>
      </rPr>
      <t xml:space="preserve">if you have a product, </t>
    </r>
    <r>
      <rPr>
        <b/>
        <sz val="11"/>
        <color theme="1"/>
        <rFont val="微软雅黑"/>
        <charset val="134"/>
      </rPr>
      <t>that we'll say</t>
    </r>
    <r>
      <rPr>
        <sz val="11"/>
        <color theme="1"/>
        <rFont val="微软雅黑"/>
        <charset val="134"/>
      </rPr>
      <t xml:space="preserve"> teachers would like</t>
    </r>
  </si>
  <si>
    <t>假设</t>
  </si>
  <si>
    <r>
      <rPr>
        <sz val="11"/>
        <color theme="1"/>
        <rFont val="微软雅黑"/>
        <charset val="134"/>
      </rPr>
      <t>In the classr</t>
    </r>
    <r>
      <rPr>
        <b/>
        <sz val="11"/>
        <color rgb="FFFFC000"/>
        <rFont val="微软雅黑"/>
        <charset val="134"/>
      </rPr>
      <t>oom, the</t>
    </r>
    <r>
      <rPr>
        <sz val="11"/>
        <color theme="1"/>
        <rFont val="微软雅黑"/>
        <charset val="134"/>
      </rPr>
      <t>y/ always have to be pretty formal,</t>
    </r>
  </si>
  <si>
    <r>
      <rPr>
        <b/>
        <sz val="11"/>
        <color theme="1"/>
        <rFont val="微软雅黑"/>
        <charset val="134"/>
      </rPr>
      <t>see</t>
    </r>
    <r>
      <rPr>
        <sz val="11"/>
        <color theme="1"/>
        <rFont val="微软雅黑"/>
        <charset val="134"/>
      </rPr>
      <t xml:space="preserve"> the heart really doesn’t need to do any pumping now because the blood is frozen too.</t>
    </r>
  </si>
  <si>
    <r>
      <rPr>
        <sz val="11"/>
        <color theme="1"/>
        <rFont val="微软雅黑"/>
        <charset val="134"/>
      </rPr>
      <t>A</t>
    </r>
    <r>
      <rPr>
        <b/>
        <sz val="11"/>
        <color rgb="FFFFC000"/>
        <rFont val="微软雅黑"/>
        <charset val="134"/>
      </rPr>
      <t>nd si</t>
    </r>
    <r>
      <rPr>
        <sz val="11"/>
        <color theme="1"/>
        <rFont val="微软雅黑"/>
        <charset val="134"/>
      </rPr>
      <t xml:space="preserve">nce you’re reaching the majority of the teachers </t>
    </r>
  </si>
  <si>
    <t>We’ve already had to cut short two rehearsals and we’ve got a concert in six weeks</t>
  </si>
  <si>
    <r>
      <rPr>
        <sz val="11"/>
        <color theme="1"/>
        <rFont val="微软雅黑"/>
        <charset val="134"/>
      </rPr>
      <t>we pay students the same amount for any of the jo</t>
    </r>
    <r>
      <rPr>
        <b/>
        <sz val="11"/>
        <color rgb="FFFFC000"/>
        <rFont val="微软雅黑"/>
        <charset val="134"/>
      </rPr>
      <t>bs her</t>
    </r>
    <r>
      <rPr>
        <sz val="11"/>
        <color theme="1"/>
        <rFont val="微软雅黑"/>
        <charset val="134"/>
      </rPr>
      <t>e in food service</t>
    </r>
  </si>
  <si>
    <r>
      <rPr>
        <sz val="11"/>
        <color theme="1"/>
        <rFont val="微软雅黑"/>
        <charset val="134"/>
      </rPr>
      <t>the only program in the Stat</t>
    </r>
    <r>
      <rPr>
        <b/>
        <sz val="11"/>
        <color rgb="FFFFC000"/>
        <rFont val="微软雅黑"/>
        <charset val="134"/>
      </rPr>
      <t>es is</t>
    </r>
    <r>
      <rPr>
        <sz val="11"/>
        <color theme="1"/>
        <rFont val="微软雅黑"/>
        <charset val="134"/>
      </rPr>
      <t xml:space="preserve"> here</t>
    </r>
  </si>
  <si>
    <r>
      <rPr>
        <sz val="11"/>
        <color theme="1"/>
        <rFont val="微软雅黑"/>
        <charset val="134"/>
      </rPr>
      <t xml:space="preserve">and </t>
    </r>
    <r>
      <rPr>
        <b/>
        <sz val="11"/>
        <color theme="1"/>
        <rFont val="微软雅黑"/>
        <charset val="134"/>
      </rPr>
      <t>know for sure</t>
    </r>
    <r>
      <rPr>
        <sz val="11"/>
        <color theme="1"/>
        <rFont val="微软雅黑"/>
        <charset val="134"/>
      </rPr>
      <t xml:space="preserve"> that you’re getting your money’s worth.</t>
    </r>
  </si>
  <si>
    <t>it can’t hurt to check</t>
  </si>
  <si>
    <r>
      <rPr>
        <b/>
        <sz val="11"/>
        <color rgb="FFFFC000"/>
        <rFont val="微软雅黑"/>
        <charset val="134"/>
      </rPr>
      <t>I al</t>
    </r>
    <r>
      <rPr>
        <sz val="11"/>
        <color theme="1"/>
        <rFont val="微软雅黑"/>
        <charset val="134"/>
      </rPr>
      <t>ways thou</t>
    </r>
    <r>
      <rPr>
        <b/>
        <sz val="11"/>
        <color rgb="FFFFC000"/>
        <rFont val="微软雅黑"/>
        <charset val="134"/>
      </rPr>
      <t>ght tha</t>
    </r>
    <r>
      <rPr>
        <sz val="11"/>
        <color theme="1"/>
        <rFont val="微软雅黑"/>
        <charset val="134"/>
      </rPr>
      <t>t sacrificing for my art</t>
    </r>
  </si>
  <si>
    <r>
      <rPr>
        <sz val="11"/>
        <color theme="1"/>
        <rFont val="微软雅黑"/>
        <charset val="134"/>
      </rPr>
      <t xml:space="preserve">My family hosted a few </t>
    </r>
    <r>
      <rPr>
        <strike/>
        <sz val="11"/>
        <color theme="1"/>
        <rFont val="微软雅黑"/>
        <charset val="134"/>
      </rPr>
      <t>far</t>
    </r>
    <r>
      <rPr>
        <sz val="11"/>
        <color theme="1"/>
        <rFont val="微软雅黑"/>
        <charset val="134"/>
      </rPr>
      <t xml:space="preserve"> </t>
    </r>
    <r>
      <rPr>
        <b/>
        <sz val="11"/>
        <color rgb="FFFFC000"/>
        <rFont val="微软雅黑"/>
        <charset val="134"/>
      </rPr>
      <t>foreign</t>
    </r>
    <r>
      <rPr>
        <sz val="11"/>
        <color theme="1"/>
        <rFont val="微软雅黑"/>
        <charset val="134"/>
      </rPr>
      <t xml:space="preserve"> exchan</t>
    </r>
    <r>
      <rPr>
        <b/>
        <sz val="11"/>
        <color rgb="FFFFC000"/>
        <rFont val="微软雅黑"/>
        <charset val="134"/>
      </rPr>
      <t>ge stu</t>
    </r>
    <r>
      <rPr>
        <sz val="11"/>
        <color theme="1"/>
        <rFont val="微软雅黑"/>
        <charset val="134"/>
      </rPr>
      <t>dents while I was growing up.</t>
    </r>
  </si>
  <si>
    <t xml:space="preserve"> those curly lines are supposed to be cracks in the rocks</t>
  </si>
  <si>
    <r>
      <rPr>
        <sz val="11"/>
        <color theme="1"/>
        <rFont val="微软雅黑"/>
        <charset val="134"/>
      </rPr>
      <t xml:space="preserve">I always thought that </t>
    </r>
    <r>
      <rPr>
        <u/>
        <sz val="11"/>
        <color theme="1"/>
        <rFont val="微软雅黑"/>
        <charset val="134"/>
      </rPr>
      <t>sacrificing for my art</t>
    </r>
    <r>
      <rPr>
        <sz val="11"/>
        <color theme="1"/>
        <rFont val="微软雅黑"/>
        <charset val="134"/>
      </rPr>
      <t xml:space="preserve">, that’d </t>
    </r>
    <r>
      <rPr>
        <u/>
        <sz val="11"/>
        <color theme="1"/>
        <rFont val="微软雅黑"/>
        <charset val="134"/>
      </rPr>
      <t xml:space="preserve">mean </t>
    </r>
    <r>
      <rPr>
        <sz val="11"/>
        <color theme="1"/>
        <rFont val="微软雅黑"/>
        <charset val="134"/>
      </rPr>
      <t>working long hours as a musician for, like, no money</t>
    </r>
  </si>
  <si>
    <r>
      <rPr>
        <sz val="11"/>
        <color theme="1"/>
        <rFont val="微软雅黑"/>
        <charset val="134"/>
      </rPr>
      <t>and that l</t>
    </r>
    <r>
      <rPr>
        <b/>
        <sz val="11"/>
        <color rgb="FFFFC000"/>
        <rFont val="微软雅黑"/>
        <charset val="134"/>
      </rPr>
      <t>ed yo</t>
    </r>
    <r>
      <rPr>
        <sz val="11"/>
        <color theme="1"/>
        <rFont val="微软雅黑"/>
        <charset val="134"/>
      </rPr>
      <t>u t</t>
    </r>
    <r>
      <rPr>
        <b/>
        <sz val="11"/>
        <color rgb="FFFFC000"/>
        <rFont val="微软雅黑"/>
        <charset val="134"/>
      </rPr>
      <t>o o</t>
    </r>
    <r>
      <rPr>
        <sz val="11"/>
        <color theme="1"/>
        <rFont val="微软雅黑"/>
        <charset val="134"/>
      </rPr>
      <t>ur program</t>
    </r>
  </si>
  <si>
    <t>which don’t get me wrong is remarkable enough</t>
  </si>
  <si>
    <t>that might be a bit of an exaggeration</t>
  </si>
  <si>
    <r>
      <rPr>
        <b/>
        <sz val="11"/>
        <color rgb="FFFFC000"/>
        <rFont val="微软雅黑"/>
        <charset val="134"/>
      </rPr>
      <t>Let me see</t>
    </r>
    <r>
      <rPr>
        <sz val="11"/>
        <color theme="1"/>
        <rFont val="微软雅黑"/>
        <charset val="134"/>
      </rPr>
      <t xml:space="preserve">，I am offering you something that </t>
    </r>
    <r>
      <rPr>
        <b/>
        <sz val="11"/>
        <color theme="1"/>
        <rFont val="微软雅黑"/>
        <charset val="134"/>
      </rPr>
      <t>has the hours</t>
    </r>
    <r>
      <rPr>
        <sz val="11"/>
        <color theme="1"/>
        <rFont val="微软雅黑"/>
        <charset val="134"/>
      </rPr>
      <t xml:space="preserve"> you want,</t>
    </r>
  </si>
  <si>
    <t>往往表示强调sth</t>
  </si>
  <si>
    <r>
      <rPr>
        <sz val="11"/>
        <color theme="1"/>
        <rFont val="微软雅黑"/>
        <charset val="134"/>
      </rPr>
      <t xml:space="preserve">Right now though </t>
    </r>
    <r>
      <rPr>
        <b/>
        <sz val="11"/>
        <color rgb="FFFFC000"/>
        <rFont val="微软雅黑"/>
        <charset val="134"/>
      </rPr>
      <t>I assu</t>
    </r>
    <r>
      <rPr>
        <sz val="11"/>
        <color theme="1"/>
        <rFont val="微软雅黑"/>
        <charset val="134"/>
      </rPr>
      <t xml:space="preserve">me </t>
    </r>
    <r>
      <rPr>
        <strike/>
        <sz val="11"/>
        <color theme="1"/>
        <rFont val="微软雅黑"/>
        <charset val="134"/>
      </rPr>
      <t>think</t>
    </r>
    <r>
      <rPr>
        <sz val="11"/>
        <color theme="1"/>
        <rFont val="微软雅黑"/>
        <charset val="134"/>
      </rPr>
      <t xml:space="preserve"> you are looking for a job.</t>
    </r>
  </si>
  <si>
    <t>that sort of thing you see</t>
  </si>
  <si>
    <r>
      <rPr>
        <sz val="11"/>
        <color theme="1"/>
        <rFont val="微软雅黑"/>
        <charset val="134"/>
      </rPr>
      <t>think of rot</t>
    </r>
    <r>
      <rPr>
        <sz val="11"/>
        <color rgb="FFFFC000"/>
        <rFont val="微软雅黑"/>
        <charset val="134"/>
      </rPr>
      <t>ten eg</t>
    </r>
    <r>
      <rPr>
        <sz val="11"/>
        <color theme="1"/>
        <rFont val="微软雅黑"/>
        <charset val="134"/>
      </rPr>
      <t>gs</t>
    </r>
  </si>
  <si>
    <r>
      <rPr>
        <sz val="11"/>
        <color theme="1"/>
        <rFont val="微软雅黑"/>
        <charset val="134"/>
      </rPr>
      <t>I thought</t>
    </r>
    <r>
      <rPr>
        <b/>
        <sz val="11"/>
        <color rgb="FFFFC000"/>
        <rFont val="微软雅黑"/>
        <charset val="134"/>
      </rPr>
      <t xml:space="preserve"> I’d</t>
    </r>
    <r>
      <rPr>
        <sz val="11"/>
        <color theme="1"/>
        <rFont val="微软雅黑"/>
        <charset val="134"/>
      </rPr>
      <t xml:space="preserve"> save money, being away from the big city. But it doesn’t seem to be working that way. Anyway I’m not having much </t>
    </r>
    <r>
      <rPr>
        <b/>
        <sz val="11"/>
        <color theme="1"/>
        <rFont val="微软雅黑"/>
        <charset val="134"/>
      </rPr>
      <t>luck</t>
    </r>
    <r>
      <rPr>
        <sz val="11"/>
        <color theme="1"/>
        <rFont val="微软雅黑"/>
        <charset val="134"/>
      </rPr>
      <t>.</t>
    </r>
  </si>
  <si>
    <r>
      <rPr>
        <sz val="11"/>
        <color theme="1"/>
        <rFont val="微软雅黑"/>
        <charset val="134"/>
      </rPr>
      <t xml:space="preserve">Long before the development of ummm </t>
    </r>
    <r>
      <rPr>
        <sz val="11"/>
        <color rgb="FFFF0000"/>
        <rFont val="微软雅黑"/>
        <charset val="134"/>
      </rPr>
      <t>advanced</t>
    </r>
    <r>
      <rPr>
        <sz val="11"/>
        <color theme="1"/>
        <rFont val="微软雅黑"/>
        <charset val="134"/>
      </rPr>
      <t xml:space="preserve"> navigational tools...</t>
    </r>
  </si>
  <si>
    <t>Some of them are elaborate looking like decorations,</t>
  </si>
  <si>
    <r>
      <rPr>
        <sz val="11"/>
        <color theme="1"/>
        <rFont val="微软雅黑"/>
        <charset val="134"/>
      </rPr>
      <t xml:space="preserve">The success of their agriculture system depended </t>
    </r>
    <r>
      <rPr>
        <b/>
        <sz val="11"/>
        <color theme="1"/>
        <rFont val="微软雅黑"/>
        <charset val="134"/>
      </rPr>
      <t>upon</t>
    </r>
    <r>
      <rPr>
        <sz val="11"/>
        <color theme="1"/>
        <rFont val="微软雅黑"/>
        <charset val="134"/>
      </rPr>
      <t xml:space="preserve"> them knowing when the river </t>
    </r>
    <r>
      <rPr>
        <b/>
        <sz val="11"/>
        <color theme="1"/>
        <rFont val="微软雅黑"/>
        <charset val="134"/>
      </rPr>
      <t>wou</t>
    </r>
    <r>
      <rPr>
        <sz val="11"/>
        <color rgb="FFFFC000"/>
        <rFont val="微软雅黑"/>
        <charset val="134"/>
      </rPr>
      <t>ld cha</t>
    </r>
    <r>
      <rPr>
        <sz val="11"/>
        <color theme="1"/>
        <rFont val="微软雅黑"/>
        <charset val="134"/>
      </rPr>
      <t>nge</t>
    </r>
  </si>
  <si>
    <r>
      <rPr>
        <sz val="11"/>
        <color theme="1"/>
        <rFont val="微软雅黑"/>
        <charset val="134"/>
      </rPr>
      <t xml:space="preserve">What work experience </t>
    </r>
    <r>
      <rPr>
        <sz val="11"/>
        <color theme="0" tint="-0.5"/>
        <rFont val="微软雅黑"/>
        <charset val="134"/>
      </rPr>
      <t>h</t>
    </r>
    <r>
      <rPr>
        <sz val="11"/>
        <color theme="1"/>
        <rFont val="微软雅黑"/>
        <charset val="134"/>
      </rPr>
      <t>av</t>
    </r>
    <r>
      <rPr>
        <b/>
        <sz val="11"/>
        <color rgb="FFFFC000"/>
        <rFont val="微软雅黑"/>
        <charset val="134"/>
      </rPr>
      <t>e y</t>
    </r>
    <r>
      <rPr>
        <sz val="11"/>
        <color theme="1"/>
        <rFont val="微软雅黑"/>
        <charset val="134"/>
      </rPr>
      <t>ou had?</t>
    </r>
  </si>
  <si>
    <r>
      <rPr>
        <sz val="11"/>
        <color theme="1"/>
        <rFont val="微软雅黑"/>
        <charset val="134"/>
      </rPr>
      <t xml:space="preserve">much more </t>
    </r>
    <r>
      <rPr>
        <sz val="11"/>
        <color rgb="FFFF0000"/>
        <rFont val="微软雅黑"/>
        <charset val="134"/>
      </rPr>
      <t xml:space="preserve">symmetrically </t>
    </r>
    <r>
      <rPr>
        <sz val="11"/>
        <rFont val="微软雅黑"/>
        <charset val="134"/>
      </rPr>
      <t>than it could farther away the equator</t>
    </r>
  </si>
  <si>
    <t>This gas is hydrogen sulfide, rises up and mixes with oxygen</t>
  </si>
  <si>
    <r>
      <rPr>
        <sz val="11"/>
        <color theme="1"/>
        <rFont val="微软雅黑"/>
        <charset val="134"/>
      </rPr>
      <t>an</t>
    </r>
    <r>
      <rPr>
        <b/>
        <sz val="11"/>
        <color rgb="FFFFC000"/>
        <rFont val="微软雅黑"/>
        <charset val="134"/>
      </rPr>
      <t>d allo</t>
    </r>
    <r>
      <rPr>
        <sz val="11"/>
        <color theme="1"/>
        <rFont val="微软雅黑"/>
        <charset val="134"/>
      </rPr>
      <t>wing for the planting of various crops.</t>
    </r>
  </si>
  <si>
    <r>
      <rPr>
        <sz val="11"/>
        <color theme="1"/>
        <rFont val="微软雅黑"/>
        <charset val="134"/>
      </rPr>
      <t xml:space="preserve">You might be better </t>
    </r>
    <r>
      <rPr>
        <strike/>
        <sz val="11"/>
        <color theme="1"/>
        <rFont val="微软雅黑"/>
        <charset val="134"/>
      </rPr>
      <t>if</t>
    </r>
    <r>
      <rPr>
        <sz val="11"/>
        <color theme="1"/>
        <rFont val="微软雅黑"/>
        <charset val="134"/>
      </rPr>
      <t xml:space="preserve"> of </t>
    </r>
    <r>
      <rPr>
        <strike/>
        <sz val="11"/>
        <color theme="1"/>
        <rFont val="微软雅黑"/>
        <charset val="134"/>
      </rPr>
      <t>you are</t>
    </r>
    <r>
      <rPr>
        <sz val="11"/>
        <color theme="1"/>
        <rFont val="微软雅黑"/>
        <charset val="134"/>
      </rPr>
      <t xml:space="preserve"> waiting until next semester</t>
    </r>
  </si>
  <si>
    <r>
      <rPr>
        <sz val="11"/>
        <color theme="1"/>
        <rFont val="微软雅黑"/>
        <charset val="134"/>
      </rPr>
      <t xml:space="preserve"> And they realized that you had to know the stars </t>
    </r>
    <r>
      <rPr>
        <sz val="11"/>
        <color rgb="FFFF0000"/>
        <rFont val="微软雅黑"/>
        <charset val="134"/>
      </rPr>
      <t>in order to</t>
    </r>
    <r>
      <rPr>
        <sz val="11"/>
        <color theme="1"/>
        <rFont val="微软雅黑"/>
        <charset val="134"/>
      </rPr>
      <t xml:space="preserve"> navigate</t>
    </r>
  </si>
  <si>
    <t>its role in the lives of the women of the time.</t>
  </si>
  <si>
    <r>
      <rPr>
        <sz val="11"/>
        <color theme="1"/>
        <rFont val="微软雅黑"/>
        <charset val="134"/>
      </rPr>
      <t>their wa</t>
    </r>
    <r>
      <rPr>
        <b/>
        <sz val="11"/>
        <color rgb="FFFFC000"/>
        <rFont val="微软雅黑"/>
        <charset val="134"/>
      </rPr>
      <t>y o</t>
    </r>
    <r>
      <rPr>
        <sz val="11"/>
        <color theme="1"/>
        <rFont val="微软雅黑"/>
        <charset val="134"/>
      </rPr>
      <t>f life depended upon it</t>
    </r>
  </si>
  <si>
    <r>
      <rPr>
        <sz val="11"/>
        <color theme="1"/>
        <rFont val="微软雅黑"/>
        <charset val="134"/>
      </rPr>
      <t>Ab</t>
    </r>
    <r>
      <rPr>
        <b/>
        <sz val="11"/>
        <color rgb="FFFFC000"/>
        <rFont val="微软雅黑"/>
        <charset val="134"/>
      </rPr>
      <t>out avera</t>
    </r>
    <r>
      <rPr>
        <sz val="11"/>
        <color theme="1"/>
        <rFont val="微软雅黑"/>
        <charset val="134"/>
      </rPr>
      <t>ge I’d say</t>
    </r>
  </si>
  <si>
    <r>
      <rPr>
        <sz val="11"/>
        <color theme="1"/>
        <rFont val="微软雅黑"/>
        <charset val="134"/>
      </rPr>
      <t xml:space="preserve">When you </t>
    </r>
    <r>
      <rPr>
        <sz val="11"/>
        <color theme="0" tint="-0.35"/>
        <rFont val="微软雅黑"/>
        <charset val="134"/>
      </rPr>
      <t>wanted</t>
    </r>
    <r>
      <rPr>
        <sz val="11"/>
        <color theme="1"/>
        <rFont val="微软雅黑"/>
        <charset val="134"/>
      </rPr>
      <t xml:space="preserve"> a star expert, you asked for a navigator.</t>
    </r>
  </si>
  <si>
    <t>the thing is the bus leaves right in the middle of when our history class meets this Friday.</t>
  </si>
  <si>
    <r>
      <rPr>
        <sz val="11"/>
        <color theme="1"/>
        <rFont val="微软雅黑"/>
        <charset val="134"/>
      </rPr>
      <t xml:space="preserve">Even though the length of the agricultural calendar </t>
    </r>
    <r>
      <rPr>
        <b/>
        <sz val="11"/>
        <color rgb="FFFFC000"/>
        <rFont val="微软雅黑"/>
        <charset val="134"/>
      </rPr>
      <t>still</t>
    </r>
    <r>
      <rPr>
        <sz val="11"/>
        <color theme="1"/>
        <rFont val="微软雅黑"/>
        <charset val="134"/>
      </rPr>
      <t xml:space="preserve"> fluctuated</t>
    </r>
  </si>
  <si>
    <t>死斗</t>
  </si>
  <si>
    <r>
      <rPr>
        <sz val="11"/>
        <color theme="1"/>
        <rFont val="微软雅黑"/>
        <charset val="134"/>
      </rPr>
      <t>Something every diplom</t>
    </r>
    <r>
      <rPr>
        <b/>
        <sz val="11"/>
        <color rgb="FFFFC000"/>
        <rFont val="微软雅黑"/>
        <charset val="134"/>
      </rPr>
      <t>at ne</t>
    </r>
    <r>
      <rPr>
        <sz val="11"/>
        <color theme="1"/>
        <rFont val="微软雅黑"/>
        <charset val="134"/>
      </rPr>
      <t>eds</t>
    </r>
  </si>
  <si>
    <t>out foraging for food</t>
  </si>
  <si>
    <r>
      <rPr>
        <sz val="11"/>
        <color theme="1"/>
        <rFont val="微软雅黑"/>
        <charset val="134"/>
      </rPr>
      <t>I was planning a ta</t>
    </r>
    <r>
      <rPr>
        <sz val="11"/>
        <color rgb="FFFFC000"/>
        <rFont val="微软雅黑"/>
        <charset val="134"/>
      </rPr>
      <t>ke-ho</t>
    </r>
    <r>
      <rPr>
        <sz val="11"/>
        <color theme="1"/>
        <rFont val="微软雅黑"/>
        <charset val="134"/>
      </rPr>
      <t>me exam</t>
    </r>
  </si>
  <si>
    <r>
      <rPr>
        <sz val="11"/>
        <color theme="1"/>
        <rFont val="微软雅黑"/>
        <charset val="134"/>
      </rPr>
      <t>wh</t>
    </r>
    <r>
      <rPr>
        <b/>
        <sz val="11"/>
        <color rgb="FFFFC000"/>
        <rFont val="微软雅黑"/>
        <charset val="134"/>
      </rPr>
      <t>y is</t>
    </r>
    <r>
      <rPr>
        <sz val="11"/>
        <color theme="1"/>
        <rFont val="微软雅黑"/>
        <charset val="134"/>
      </rPr>
      <t xml:space="preserve"> the job still open</t>
    </r>
  </si>
  <si>
    <r>
      <rPr>
        <sz val="11"/>
        <color theme="1"/>
        <rFont val="微软雅黑"/>
        <charset val="134"/>
      </rPr>
      <t>But the ease wi</t>
    </r>
    <r>
      <rPr>
        <sz val="11"/>
        <color rgb="FFFF0000"/>
        <rFont val="微软雅黑"/>
        <charset val="134"/>
      </rPr>
      <t>th wh</t>
    </r>
    <r>
      <rPr>
        <sz val="11"/>
        <color theme="1"/>
        <rFont val="微软雅黑"/>
        <charset val="134"/>
      </rPr>
      <t>ich we imagine details can lead to unrealistic expectations and can bias our decisions.</t>
    </r>
  </si>
  <si>
    <t>you can bring it to class Wednesday when I’ll be collecting everyone else’s</t>
  </si>
  <si>
    <r>
      <rPr>
        <sz val="11"/>
        <color theme="1"/>
        <rFont val="微软雅黑"/>
        <charset val="134"/>
      </rPr>
      <t>Anyone e</t>
    </r>
    <r>
      <rPr>
        <b/>
        <sz val="11"/>
        <color rgb="FFFFC000"/>
        <rFont val="微软雅黑"/>
        <charset val="134"/>
      </rPr>
      <t>ver hear</t>
    </r>
    <r>
      <rPr>
        <sz val="11"/>
        <color theme="1"/>
        <rFont val="微软雅黑"/>
        <charset val="134"/>
      </rPr>
      <t>d of Proteous</t>
    </r>
  </si>
  <si>
    <t>But right now they only need people early mornings, late nights, and weekends.</t>
  </si>
  <si>
    <t>You’ve checked the shelves, I assume</t>
  </si>
  <si>
    <r>
      <rPr>
        <sz val="11"/>
        <color theme="1"/>
        <rFont val="微软雅黑"/>
        <charset val="134"/>
      </rPr>
      <t>we know that the reaction that takes pla</t>
    </r>
    <r>
      <rPr>
        <b/>
        <sz val="11"/>
        <color rgb="FFFFC000"/>
        <rFont val="微软雅黑"/>
        <charset val="134"/>
      </rPr>
      <t>ce is</t>
    </r>
    <r>
      <rPr>
        <sz val="11"/>
        <color theme="1"/>
        <rFont val="微软雅黑"/>
        <charset val="134"/>
      </rPr>
      <t xml:space="preserve"> not chemical in nature</t>
    </r>
  </si>
  <si>
    <t>听力来和places一样</t>
  </si>
  <si>
    <r>
      <rPr>
        <sz val="11"/>
        <color theme="1"/>
        <rFont val="微软雅黑"/>
        <charset val="134"/>
      </rPr>
      <t xml:space="preserve">On the </t>
    </r>
    <r>
      <rPr>
        <b/>
        <sz val="11"/>
        <color theme="1"/>
        <rFont val="微软雅黑"/>
        <charset val="134"/>
      </rPr>
      <t>bright side</t>
    </r>
    <r>
      <rPr>
        <sz val="11"/>
        <color theme="1"/>
        <rFont val="微软雅黑"/>
        <charset val="134"/>
      </rPr>
      <t xml:space="preserve"> you’ll probably be able to get some studying done between calls</t>
    </r>
  </si>
  <si>
    <t>I don’t think they’ve hired a replacement yet</t>
  </si>
  <si>
    <r>
      <rPr>
        <sz val="11"/>
        <color theme="1"/>
        <rFont val="微软雅黑"/>
        <charset val="134"/>
      </rPr>
      <t xml:space="preserve">There might be a couple hundred of these color sacks per square </t>
    </r>
    <r>
      <rPr>
        <b/>
        <sz val="11"/>
        <color rgb="FFFFC000"/>
        <rFont val="微软雅黑"/>
        <charset val="134"/>
      </rPr>
      <t>millimeter</t>
    </r>
    <r>
      <rPr>
        <sz val="11"/>
        <color theme="1"/>
        <rFont val="微软雅黑"/>
        <charset val="134"/>
      </rPr>
      <t xml:space="preserve"> of the octopus ’ skin</t>
    </r>
  </si>
  <si>
    <r>
      <rPr>
        <sz val="11"/>
        <color theme="1"/>
        <rFont val="微软雅黑"/>
        <charset val="134"/>
      </rPr>
      <t>At least</t>
    </r>
    <r>
      <rPr>
        <b/>
        <sz val="11"/>
        <color rgb="FFFFC000"/>
        <rFont val="微软雅黑"/>
        <charset val="134"/>
      </rPr>
      <t xml:space="preserve"> it could be</t>
    </r>
    <r>
      <rPr>
        <sz val="11"/>
        <color theme="1"/>
        <rFont val="微软雅黑"/>
        <charset val="134"/>
      </rPr>
      <t xml:space="preserve"> a start and then you can try for better hours next semester.</t>
    </r>
  </si>
  <si>
    <r>
      <rPr>
        <sz val="11"/>
        <color theme="1"/>
        <rFont val="微软雅黑"/>
        <charset val="134"/>
      </rPr>
      <t>they consist of the same chemical elements th</t>
    </r>
    <r>
      <rPr>
        <sz val="11"/>
        <color rgb="FFFF0000"/>
        <rFont val="微软雅黑"/>
        <charset val="134"/>
      </rPr>
      <t>at are in</t>
    </r>
    <r>
      <rPr>
        <sz val="11"/>
        <color theme="1"/>
        <rFont val="微软雅黑"/>
        <charset val="134"/>
      </rPr>
      <t xml:space="preserve"> matter originating on earth</t>
    </r>
  </si>
  <si>
    <r>
      <rPr>
        <sz val="11"/>
        <color theme="1"/>
        <rFont val="微软雅黑"/>
        <charset val="134"/>
      </rPr>
      <t>An</t>
    </r>
    <r>
      <rPr>
        <b/>
        <sz val="11"/>
        <color rgb="FFFFC000"/>
        <rFont val="微软雅黑"/>
        <charset val="134"/>
      </rPr>
      <t>d ju</t>
    </r>
    <r>
      <rPr>
        <sz val="11"/>
        <color theme="1"/>
        <rFont val="微软雅黑"/>
        <charset val="134"/>
      </rPr>
      <t>st with various combinations of those five colors</t>
    </r>
  </si>
  <si>
    <r>
      <rPr>
        <sz val="11"/>
        <color theme="1"/>
        <rFont val="微软雅黑"/>
        <charset val="134"/>
      </rPr>
      <t>I see wh</t>
    </r>
    <r>
      <rPr>
        <b/>
        <sz val="11"/>
        <color rgb="FFFFC000"/>
        <rFont val="微软雅黑"/>
        <charset val="134"/>
      </rPr>
      <t>y th</t>
    </r>
    <r>
      <rPr>
        <sz val="11"/>
        <color theme="1"/>
        <rFont val="微软雅黑"/>
        <charset val="134"/>
      </rPr>
      <t xml:space="preserve">e hours might be a problem. </t>
    </r>
  </si>
  <si>
    <t>Now I’m going a bit out of order here</t>
  </si>
  <si>
    <r>
      <rPr>
        <sz val="11"/>
        <color theme="1"/>
        <rFont val="微软雅黑"/>
        <charset val="134"/>
      </rPr>
      <t xml:space="preserve">Well, they can </t>
    </r>
    <r>
      <rPr>
        <b/>
        <sz val="11"/>
        <color rgb="FFFFC000"/>
        <rFont val="微软雅黑"/>
        <charset val="134"/>
      </rPr>
      <t>no doubt</t>
    </r>
    <r>
      <rPr>
        <sz val="11"/>
        <color theme="1"/>
        <rFont val="微软雅黑"/>
        <charset val="134"/>
      </rPr>
      <t xml:space="preserve"> create a lot with just those five colors</t>
    </r>
  </si>
  <si>
    <r>
      <rPr>
        <sz val="11"/>
        <color theme="1"/>
        <rFont val="微软雅黑"/>
        <charset val="134"/>
      </rPr>
      <t>and I think you’ll fin</t>
    </r>
    <r>
      <rPr>
        <b/>
        <sz val="11"/>
        <color rgb="FFFFC000"/>
        <rFont val="微软雅黑"/>
        <charset val="134"/>
      </rPr>
      <t>d i</t>
    </r>
    <r>
      <rPr>
        <sz val="11"/>
        <color theme="1"/>
        <rFont val="微软雅黑"/>
        <charset val="134"/>
      </rPr>
      <t>t rather interesting</t>
    </r>
  </si>
  <si>
    <r>
      <rPr>
        <sz val="11"/>
        <color theme="1"/>
        <rFont val="微软雅黑"/>
        <charset val="134"/>
      </rPr>
      <t xml:space="preserve">Well, digging into the </t>
    </r>
    <r>
      <rPr>
        <sz val="11"/>
        <color rgb="FFFF0000"/>
        <rFont val="微软雅黑"/>
        <charset val="134"/>
      </rPr>
      <t>historical context</t>
    </r>
    <r>
      <rPr>
        <sz val="11"/>
        <color theme="1"/>
        <rFont val="微软雅黑"/>
        <charset val="134"/>
      </rPr>
      <t xml:space="preserve"> tells us a lot</t>
    </r>
  </si>
  <si>
    <r>
      <rPr>
        <sz val="11"/>
        <color theme="1"/>
        <rFont val="微软雅黑"/>
        <charset val="134"/>
      </rPr>
      <t xml:space="preserve">maybe they </t>
    </r>
    <r>
      <rPr>
        <b/>
        <sz val="11"/>
        <color theme="1"/>
        <rFont val="微软雅黑"/>
        <charset val="134"/>
      </rPr>
      <t>can’t</t>
    </r>
    <r>
      <rPr>
        <sz val="11"/>
        <color theme="1"/>
        <rFont val="微软雅黑"/>
        <charset val="134"/>
      </rPr>
      <t xml:space="preserve"> /mimic every color around them</t>
    </r>
  </si>
  <si>
    <r>
      <rPr>
        <sz val="11"/>
        <color theme="1"/>
        <rFont val="微软雅黑"/>
        <charset val="134"/>
      </rPr>
      <t xml:space="preserve">it </t>
    </r>
    <r>
      <rPr>
        <b/>
        <sz val="11"/>
        <color theme="1"/>
        <rFont val="微软雅黑"/>
        <charset val="134"/>
      </rPr>
      <t>fluctuates</t>
    </r>
    <r>
      <rPr>
        <sz val="11"/>
        <color theme="1"/>
        <rFont val="微软雅黑"/>
        <charset val="134"/>
      </rPr>
      <t xml:space="preserve"> in 11-year cycles</t>
    </r>
  </si>
  <si>
    <t>He’s very conscious of</t>
  </si>
  <si>
    <r>
      <rPr>
        <sz val="11"/>
        <color theme="1"/>
        <rFont val="微软雅黑"/>
        <charset val="134"/>
      </rPr>
      <t xml:space="preserve">it can </t>
    </r>
    <r>
      <rPr>
        <b/>
        <sz val="11"/>
        <color theme="1"/>
        <rFont val="微软雅黑"/>
        <charset val="134"/>
      </rPr>
      <t>acquire</t>
    </r>
    <r>
      <rPr>
        <sz val="11"/>
        <color theme="1"/>
        <rFont val="微软雅黑"/>
        <charset val="134"/>
      </rPr>
      <t xml:space="preserve"> a smooth textur</t>
    </r>
    <r>
      <rPr>
        <b/>
        <sz val="11"/>
        <color rgb="FFFFC000"/>
        <rFont val="微软雅黑"/>
        <charset val="134"/>
      </rPr>
      <t>e to</t>
    </r>
    <r>
      <rPr>
        <sz val="11"/>
        <color theme="1"/>
        <rFont val="微软雅黑"/>
        <charset val="134"/>
      </rPr>
      <t xml:space="preserve"> ble</t>
    </r>
    <r>
      <rPr>
        <b/>
        <sz val="11"/>
        <color rgb="FFFFC000"/>
        <rFont val="微软雅黑"/>
        <charset val="134"/>
      </rPr>
      <t>nd in</t>
    </r>
    <r>
      <rPr>
        <sz val="11"/>
        <color theme="1"/>
        <rFont val="微软雅黑"/>
        <charset val="134"/>
      </rPr>
      <t xml:space="preserve"> with the sandy bottom of the sea</t>
    </r>
  </si>
  <si>
    <t>具有</t>
  </si>
  <si>
    <r>
      <rPr>
        <b/>
        <sz val="11"/>
        <color rgb="FFFFC000"/>
        <rFont val="微软雅黑"/>
        <charset val="134"/>
      </rPr>
      <t>Well</t>
    </r>
    <r>
      <rPr>
        <sz val="11"/>
        <color theme="1"/>
        <rFont val="微软雅黑"/>
        <charset val="134"/>
      </rPr>
      <t xml:space="preserve">, </t>
    </r>
    <r>
      <rPr>
        <b/>
        <sz val="11"/>
        <color rgb="FFFFC000"/>
        <rFont val="微软雅黑"/>
        <charset val="134"/>
      </rPr>
      <t>we’ll</t>
    </r>
    <r>
      <rPr>
        <sz val="11"/>
        <color theme="1"/>
        <rFont val="微软雅黑"/>
        <charset val="134"/>
      </rPr>
      <t xml:space="preserve"> cover this later in this semester</t>
    </r>
  </si>
  <si>
    <t>You need to sign in to reserve an open room, and sign out the video you need.</t>
  </si>
  <si>
    <r>
      <rPr>
        <sz val="11"/>
        <color theme="1"/>
        <rFont val="微软雅黑"/>
        <charset val="134"/>
      </rPr>
      <t xml:space="preserve">I read that they often hide from predators by </t>
    </r>
    <r>
      <rPr>
        <b/>
        <sz val="11"/>
        <color theme="1"/>
        <rFont val="微软雅黑"/>
        <charset val="134"/>
      </rPr>
      <t>squirting out</t>
    </r>
    <r>
      <rPr>
        <sz val="11"/>
        <color theme="1"/>
        <rFont val="微软雅黑"/>
        <charset val="134"/>
      </rPr>
      <t xml:space="preserve"> a cloud of in</t>
    </r>
    <r>
      <rPr>
        <b/>
        <sz val="11"/>
        <color rgb="FFFFC000"/>
        <rFont val="微软雅黑"/>
        <charset val="134"/>
      </rPr>
      <t>k, or</t>
    </r>
    <r>
      <rPr>
        <sz val="11"/>
        <color theme="1"/>
        <rFont val="微软雅黑"/>
        <charset val="134"/>
      </rPr>
      <t xml:space="preserve"> something like that.</t>
    </r>
  </si>
  <si>
    <t>喷射</t>
  </si>
  <si>
    <r>
      <rPr>
        <sz val="11"/>
        <color theme="1"/>
        <rFont val="微软雅黑"/>
        <charset val="134"/>
      </rPr>
      <t xml:space="preserve">the fact that sunspots are magnetic fields </t>
    </r>
    <r>
      <rPr>
        <b/>
        <sz val="11"/>
        <color theme="1"/>
        <rFont val="微软雅黑"/>
        <charset val="134"/>
      </rPr>
      <t>accounts for</t>
    </r>
    <r>
      <rPr>
        <sz val="11"/>
        <color theme="1"/>
        <rFont val="微软雅黑"/>
        <charset val="134"/>
      </rPr>
      <t xml:space="preserve"> their dark appearance. </t>
    </r>
  </si>
  <si>
    <r>
      <rPr>
        <sz val="11"/>
        <color theme="1"/>
        <rFont val="微软雅黑"/>
        <charset val="134"/>
      </rPr>
      <t>You could probably run in there and watch it wit</t>
    </r>
    <r>
      <rPr>
        <sz val="11"/>
        <color rgb="FFFF0000"/>
        <rFont val="微软雅黑"/>
        <charset val="134"/>
      </rPr>
      <t>h hi</t>
    </r>
    <r>
      <rPr>
        <sz val="11"/>
        <color theme="1"/>
        <rFont val="微软雅黑"/>
        <charset val="134"/>
      </rPr>
      <t>m</t>
    </r>
  </si>
  <si>
    <r>
      <rPr>
        <sz val="11"/>
        <color theme="1"/>
        <rFont val="微软雅黑"/>
        <charset val="134"/>
      </rPr>
      <t>enables it to be very flexible to assume a</t>
    </r>
    <r>
      <rPr>
        <b/>
        <sz val="11"/>
        <color rgb="FFFFC000"/>
        <rFont val="微软雅黑"/>
        <charset val="134"/>
      </rPr>
      <t>ll sorts of</t>
    </r>
    <r>
      <rPr>
        <sz val="11"/>
        <color theme="1"/>
        <rFont val="微软雅黑"/>
        <charset val="134"/>
      </rPr>
      <t xml:space="preserve"> shapes and postures</t>
    </r>
  </si>
  <si>
    <t>听起来像also</t>
  </si>
  <si>
    <r>
      <rPr>
        <sz val="11"/>
        <color theme="1"/>
        <rFont val="微软雅黑"/>
        <charset val="134"/>
      </rPr>
      <t xml:space="preserve">we’ll look at </t>
    </r>
    <r>
      <rPr>
        <b/>
        <sz val="11"/>
        <color rgb="FFFFC000"/>
        <rFont val="微软雅黑"/>
        <charset val="134"/>
      </rPr>
      <t>yet</t>
    </r>
    <r>
      <rPr>
        <sz val="11"/>
        <color theme="1"/>
        <rFont val="微软雅黑"/>
        <charset val="134"/>
      </rPr>
      <t xml:space="preserve"> another category of sculpture-copies.</t>
    </r>
  </si>
  <si>
    <r>
      <rPr>
        <sz val="11"/>
        <color theme="1"/>
        <rFont val="微软雅黑"/>
        <charset val="134"/>
      </rPr>
      <t>And that waters are a lo</t>
    </r>
    <r>
      <rPr>
        <sz val="11"/>
        <color rgb="FFFF0000"/>
        <rFont val="微软雅黑"/>
        <charset val="134"/>
      </rPr>
      <t>t c</t>
    </r>
    <r>
      <rPr>
        <sz val="11"/>
        <color theme="1"/>
        <rFont val="微软雅黑"/>
        <charset val="134"/>
      </rPr>
      <t>leaner</t>
    </r>
  </si>
  <si>
    <r>
      <rPr>
        <sz val="11"/>
        <color theme="1"/>
        <rFont val="微软雅黑"/>
        <charset val="134"/>
      </rPr>
      <t>is that the Romans copi</t>
    </r>
    <r>
      <rPr>
        <sz val="11"/>
        <color theme="0" tint="-0.5"/>
        <rFont val="微软雅黑"/>
        <charset val="134"/>
      </rPr>
      <t>ed</t>
    </r>
    <r>
      <rPr>
        <sz val="11"/>
        <color theme="1"/>
        <rFont val="微软雅黑"/>
        <charset val="134"/>
      </rPr>
      <t xml:space="preserve"> Greek sculptures because they couldn’t create sculpture of their own.</t>
    </r>
  </si>
  <si>
    <r>
      <rPr>
        <sz val="11"/>
        <color theme="1"/>
        <rFont val="微软雅黑"/>
        <charset val="134"/>
      </rPr>
      <t>th</t>
    </r>
    <r>
      <rPr>
        <sz val="11"/>
        <color rgb="FFFF0000"/>
        <rFont val="微软雅黑"/>
        <charset val="134"/>
      </rPr>
      <t>e am</t>
    </r>
    <r>
      <rPr>
        <sz val="11"/>
        <color theme="1"/>
        <rFont val="微软雅黑"/>
        <charset val="134"/>
      </rPr>
      <t>ou</t>
    </r>
    <r>
      <rPr>
        <sz val="11"/>
        <color rgb="FFFF0000"/>
        <rFont val="微软雅黑"/>
        <charset val="134"/>
      </rPr>
      <t>nt o</t>
    </r>
    <r>
      <rPr>
        <sz val="11"/>
        <color theme="1"/>
        <rFont val="微软雅黑"/>
        <charset val="134"/>
      </rPr>
      <t>f water below.</t>
    </r>
  </si>
  <si>
    <r>
      <rPr>
        <sz val="11"/>
        <color theme="1"/>
        <rFont val="微软雅黑"/>
        <charset val="134"/>
      </rPr>
      <t>But finally some contemporary a</t>
    </r>
    <r>
      <rPr>
        <b/>
        <sz val="11"/>
        <color rgb="FFFFC000"/>
        <rFont val="微软雅黑"/>
        <charset val="134"/>
      </rPr>
      <t>rt histo</t>
    </r>
    <r>
      <rPr>
        <sz val="11"/>
        <color theme="1"/>
        <rFont val="微软雅黑"/>
        <charset val="134"/>
      </rPr>
      <t>rians have challenged this view.</t>
    </r>
  </si>
  <si>
    <r>
      <rPr>
        <sz val="11"/>
        <color theme="1"/>
        <rFont val="微软雅黑"/>
        <charset val="134"/>
      </rPr>
      <t xml:space="preserve">So that </t>
    </r>
    <r>
      <rPr>
        <sz val="11"/>
        <color rgb="FFFF0000"/>
        <rFont val="微软雅黑"/>
        <charset val="134"/>
      </rPr>
      <t>meant</t>
    </r>
    <r>
      <rPr>
        <sz val="11"/>
        <color theme="1"/>
        <rFont val="微软雅黑"/>
        <charset val="134"/>
      </rPr>
      <t xml:space="preserve"> fewer wetlands</t>
    </r>
  </si>
  <si>
    <r>
      <rPr>
        <sz val="11"/>
        <color theme="1"/>
        <rFont val="微软雅黑"/>
        <charset val="134"/>
      </rPr>
      <t>Well maybe they ju</t>
    </r>
    <r>
      <rPr>
        <b/>
        <sz val="11"/>
        <color rgb="FFFFC000"/>
        <rFont val="微软雅黑"/>
        <charset val="134"/>
      </rPr>
      <t>st a</t>
    </r>
    <r>
      <rPr>
        <sz val="11"/>
        <color theme="1"/>
        <rFont val="微软雅黑"/>
        <charset val="134"/>
      </rPr>
      <t>dmired these sculptures.</t>
    </r>
  </si>
  <si>
    <r>
      <rPr>
        <sz val="11"/>
        <color theme="1"/>
        <rFont val="微软雅黑"/>
        <charset val="134"/>
      </rPr>
      <t>the birds and animals that e</t>
    </r>
    <r>
      <rPr>
        <sz val="11"/>
        <color rgb="FFFF0000"/>
        <rFont val="微软雅黑"/>
        <charset val="134"/>
      </rPr>
      <t>at th</t>
    </r>
    <r>
      <rPr>
        <sz val="11"/>
        <color theme="1"/>
        <rFont val="微软雅黑"/>
        <charset val="134"/>
      </rPr>
      <t>em lose their food supply</t>
    </r>
  </si>
  <si>
    <r>
      <rPr>
        <sz val="11"/>
        <color theme="1"/>
        <rFont val="微软雅黑"/>
        <charset val="134"/>
      </rPr>
      <t xml:space="preserve">Under the Emperor Augustus </t>
    </r>
    <r>
      <rPr>
        <b/>
        <sz val="11"/>
        <color theme="1"/>
        <rFont val="微软雅黑"/>
        <charset val="134"/>
      </rPr>
      <t>at the height of the Roman Empire</t>
    </r>
    <r>
      <rPr>
        <sz val="11"/>
        <color theme="1"/>
        <rFont val="微软雅黑"/>
        <charset val="134"/>
      </rPr>
      <t>, portrait statues were sent throughout the empire.</t>
    </r>
  </si>
  <si>
    <t>because of a steady movement of people out of the cities and into the suburbs.</t>
  </si>
  <si>
    <r>
      <rPr>
        <sz val="11"/>
        <color theme="1"/>
        <rFont val="微软雅黑"/>
        <charset val="134"/>
      </rPr>
      <t>Statues o</t>
    </r>
    <r>
      <rPr>
        <b/>
        <sz val="11"/>
        <color rgb="FFFFC000"/>
        <rFont val="微软雅黑"/>
        <charset val="134"/>
      </rPr>
      <t>f h</t>
    </r>
    <r>
      <rPr>
        <sz val="11"/>
        <color theme="1"/>
        <rFont val="微软雅黑"/>
        <charset val="134"/>
      </rPr>
      <t>im in different roles were sent all over the empire.</t>
    </r>
  </si>
  <si>
    <r>
      <rPr>
        <sz val="11"/>
        <color theme="1"/>
        <rFont val="微软雅黑"/>
        <charset val="134"/>
      </rPr>
      <t>Uh, the</t>
    </r>
    <r>
      <rPr>
        <sz val="11"/>
        <color rgb="FFFF0000"/>
        <rFont val="微软雅黑"/>
        <charset val="134"/>
      </rPr>
      <t>re are vari</t>
    </r>
    <r>
      <rPr>
        <sz val="11"/>
        <color theme="1"/>
        <rFont val="微软雅黑"/>
        <charset val="134"/>
      </rPr>
      <t>ations on this model, of course</t>
    </r>
  </si>
  <si>
    <r>
      <rPr>
        <sz val="11"/>
        <color theme="1"/>
        <rFont val="微软雅黑"/>
        <charset val="134"/>
      </rPr>
      <t>And then later when the ti</t>
    </r>
    <r>
      <rPr>
        <b/>
        <sz val="11"/>
        <color rgb="FFFFC000"/>
        <rFont val="微软雅黑"/>
        <charset val="134"/>
      </rPr>
      <t>me cam</t>
    </r>
    <r>
      <rPr>
        <sz val="11"/>
        <color theme="1"/>
        <rFont val="微软雅黑"/>
        <charset val="134"/>
      </rPr>
      <t>e they could even use the head of the ne</t>
    </r>
    <r>
      <rPr>
        <b/>
        <sz val="11"/>
        <color rgb="FFFFC000"/>
        <rFont val="微软雅黑"/>
        <charset val="134"/>
      </rPr>
      <t>xt em</t>
    </r>
    <r>
      <rPr>
        <sz val="11"/>
        <color theme="1"/>
        <rFont val="微软雅黑"/>
        <charset val="134"/>
      </rPr>
      <t>peror on the same body.</t>
    </r>
  </si>
  <si>
    <r>
      <rPr>
        <sz val="11"/>
        <color theme="1"/>
        <rFont val="微软雅黑"/>
        <charset val="134"/>
      </rPr>
      <t>they work with ci</t>
    </r>
    <r>
      <rPr>
        <sz val="11"/>
        <color rgb="FFFF0000"/>
        <rFont val="微软雅黑"/>
        <charset val="134"/>
      </rPr>
      <t>ty off</t>
    </r>
    <r>
      <rPr>
        <sz val="11"/>
        <color theme="1"/>
        <rFont val="微软雅黑"/>
        <charset val="134"/>
      </rPr>
      <t>icials to create sufficient parking areas</t>
    </r>
  </si>
  <si>
    <t>feel free to come by during my office hours</t>
  </si>
  <si>
    <r>
      <rPr>
        <sz val="11"/>
        <color theme="1"/>
        <rFont val="微软雅黑"/>
        <charset val="134"/>
      </rPr>
      <t>But the language of everyday life was evolving in Euro</t>
    </r>
    <r>
      <rPr>
        <sz val="11"/>
        <color rgb="FFFFC000"/>
        <rFont val="微软雅黑"/>
        <charset val="134"/>
      </rPr>
      <t>pe an</t>
    </r>
    <r>
      <rPr>
        <sz val="11"/>
        <color theme="1"/>
        <rFont val="微软雅黑"/>
        <charset val="134"/>
      </rPr>
      <t>d</t>
    </r>
  </si>
  <si>
    <r>
      <rPr>
        <b/>
        <sz val="11"/>
        <color theme="1"/>
        <rFont val="微软雅黑"/>
        <charset val="134"/>
      </rPr>
      <t>it was</t>
    </r>
    <r>
      <rPr>
        <sz val="11"/>
        <color theme="1"/>
        <rFont val="微软雅黑"/>
        <charset val="134"/>
      </rPr>
      <t xml:space="preserve"> really only merchants, Socratics and clergy </t>
    </r>
    <r>
      <rPr>
        <b/>
        <sz val="11"/>
        <color theme="1"/>
        <rFont val="微软雅黑"/>
        <charset val="134"/>
      </rPr>
      <t>who</t>
    </r>
    <r>
      <rPr>
        <sz val="11"/>
        <color theme="1"/>
        <rFont val="微软雅黑"/>
        <charset val="134"/>
      </rPr>
      <t xml:space="preserve"> can deal with Latin.</t>
    </r>
  </si>
  <si>
    <t>强调句</t>
  </si>
  <si>
    <r>
      <rPr>
        <sz val="11"/>
        <color theme="1"/>
        <rFont val="微软雅黑"/>
        <charset val="134"/>
      </rPr>
      <t>committing yourself to writ</t>
    </r>
    <r>
      <rPr>
        <b/>
        <sz val="11"/>
        <color theme="1"/>
        <rFont val="微软雅黑"/>
        <charset val="134"/>
      </rPr>
      <t>in</t>
    </r>
    <r>
      <rPr>
        <sz val="11"/>
        <color rgb="FFFFC000"/>
        <rFont val="微软雅黑"/>
        <charset val="134"/>
      </rPr>
      <t>g a</t>
    </r>
    <r>
      <rPr>
        <sz val="11"/>
        <color theme="1"/>
        <rFont val="微软雅黑"/>
        <charset val="134"/>
      </rPr>
      <t>nd risking imprisonment or persecution, or what have you.</t>
    </r>
  </si>
  <si>
    <t>冒着被监禁或被迫害的风险去写作。</t>
  </si>
  <si>
    <t>a month behind the bill</t>
  </si>
  <si>
    <t>a bee goes through weighing the pros and cons of pollinating this flower or that flower.</t>
  </si>
  <si>
    <t>my tuitions due soon</t>
  </si>
  <si>
    <r>
      <rPr>
        <sz val="11"/>
        <color theme="1"/>
        <rFont val="微软雅黑"/>
        <charset val="134"/>
      </rPr>
      <t>Beavers ea</t>
    </r>
    <r>
      <rPr>
        <sz val="11"/>
        <color rgb="FFFFC000"/>
        <rFont val="微软雅黑"/>
        <charset val="134"/>
      </rPr>
      <t>t pl</t>
    </r>
    <r>
      <rPr>
        <sz val="11"/>
        <color theme="1"/>
        <rFont val="微软雅黑"/>
        <charset val="134"/>
      </rPr>
      <t>ants</t>
    </r>
  </si>
  <si>
    <r>
      <rPr>
        <sz val="11"/>
        <color theme="1"/>
        <rFont val="微软雅黑"/>
        <charset val="134"/>
      </rPr>
      <t>in strea</t>
    </r>
    <r>
      <rPr>
        <sz val="11"/>
        <color rgb="FFFFC000"/>
        <rFont val="微软雅黑"/>
        <charset val="134"/>
      </rPr>
      <t>ms an</t>
    </r>
    <r>
      <rPr>
        <sz val="11"/>
        <color theme="0" tint="-0.35"/>
        <rFont val="微软雅黑"/>
        <charset val="134"/>
      </rPr>
      <t>d</t>
    </r>
    <r>
      <rPr>
        <sz val="11"/>
        <color theme="1"/>
        <rFont val="微软雅黑"/>
        <charset val="134"/>
      </rPr>
      <t xml:space="preserve"> lakes</t>
    </r>
  </si>
  <si>
    <t>Beavers peel of the bark to eat</t>
  </si>
  <si>
    <t>take less energy per tree</t>
  </si>
  <si>
    <t>like you might use solid line in a pencil drawing</t>
  </si>
  <si>
    <t>up until ...</t>
  </si>
  <si>
    <r>
      <rPr>
        <sz val="11"/>
        <color theme="1"/>
        <rFont val="微软雅黑"/>
        <charset val="134"/>
      </rPr>
      <t>These, of course,</t>
    </r>
    <r>
      <rPr>
        <b/>
        <sz val="11"/>
        <color rgb="FFFF0000"/>
        <rFont val="微软雅黑"/>
        <charset val="134"/>
      </rPr>
      <t xml:space="preserve"> took advantage of</t>
    </r>
    <r>
      <rPr>
        <sz val="11"/>
        <color theme="1"/>
        <rFont val="微软雅黑"/>
        <charset val="134"/>
      </rPr>
      <t xml:space="preserve"> the new innovation of electric lighting.</t>
    </r>
  </si>
  <si>
    <t>Isle</t>
  </si>
  <si>
    <t>岛</t>
  </si>
  <si>
    <t>bronze</t>
  </si>
  <si>
    <t>青铜</t>
  </si>
  <si>
    <t>tombs</t>
  </si>
  <si>
    <t>坟墓</t>
  </si>
  <si>
    <t>enclose</t>
  </si>
  <si>
    <t>裹在内部</t>
  </si>
  <si>
    <t>overlapping</t>
  </si>
  <si>
    <t>叠在一起的</t>
  </si>
  <si>
    <t>chanting</t>
  </si>
  <si>
    <t>念经</t>
  </si>
  <si>
    <t>bouncing off</t>
  </si>
  <si>
    <t>碰撞</t>
  </si>
  <si>
    <t>intriguing</t>
  </si>
  <si>
    <t>令人费解的</t>
  </si>
  <si>
    <t>standing waves</t>
  </si>
  <si>
    <t>驻波</t>
  </si>
  <si>
    <t>deafening</t>
  </si>
  <si>
    <t>震耳欲聋</t>
  </si>
  <si>
    <t>acoustics</t>
  </si>
  <si>
    <t>音响效果</t>
  </si>
  <si>
    <t>engender</t>
  </si>
  <si>
    <t>产生</t>
  </si>
  <si>
    <t>worshiper</t>
  </si>
  <si>
    <t>礼拜者</t>
  </si>
  <si>
    <t>resonance</t>
  </si>
  <si>
    <t>共振</t>
  </si>
  <si>
    <t>ring out</t>
  </si>
  <si>
    <t>发出</t>
  </si>
  <si>
    <t>seafarer</t>
  </si>
  <si>
    <t>船员</t>
  </si>
  <si>
    <r>
      <rPr>
        <sz val="11"/>
        <color theme="1"/>
        <rFont val="微软雅黑"/>
        <charset val="134"/>
      </rPr>
      <t xml:space="preserve">navigational </t>
    </r>
    <r>
      <rPr>
        <sz val="11"/>
        <color theme="0" tint="-0.25"/>
        <rFont val="微软雅黑"/>
        <charset val="134"/>
      </rPr>
      <t>aids</t>
    </r>
  </si>
  <si>
    <t>Viking</t>
  </si>
  <si>
    <t>北欧海盗</t>
  </si>
  <si>
    <t>islander</t>
  </si>
  <si>
    <t>岛上居民</t>
  </si>
  <si>
    <t>partition</t>
  </si>
  <si>
    <t>划分</t>
  </si>
  <si>
    <t>constellations</t>
  </si>
  <si>
    <t>星座</t>
  </si>
  <si>
    <t>directly</t>
  </si>
  <si>
    <t>dgrectly</t>
  </si>
  <si>
    <t>byline</t>
  </si>
  <si>
    <t>署名</t>
  </si>
  <si>
    <t>Supreme Court</t>
  </si>
  <si>
    <t>高级法院</t>
  </si>
  <si>
    <t>pre-law class</t>
  </si>
  <si>
    <t>法律预备课程</t>
  </si>
  <si>
    <t>burrow</t>
  </si>
  <si>
    <t>地洞</t>
  </si>
  <si>
    <t>foraging</t>
  </si>
  <si>
    <t>外出觅食</t>
  </si>
  <si>
    <t>perspire</t>
  </si>
  <si>
    <t>流汗</t>
  </si>
  <si>
    <t>dehydrate</t>
  </si>
  <si>
    <t>脱水</t>
  </si>
  <si>
    <t>gist</t>
  </si>
  <si>
    <t>主旨</t>
  </si>
  <si>
    <t>faculty</t>
  </si>
  <si>
    <t>能力</t>
  </si>
  <si>
    <t>optic nerve</t>
  </si>
  <si>
    <t>视神经</t>
  </si>
  <si>
    <t>re-shelved</t>
  </si>
  <si>
    <t>重新放上书架</t>
  </si>
  <si>
    <t>get a bit out of hand</t>
  </si>
  <si>
    <t>有点失控</t>
  </si>
  <si>
    <t>more than normal</t>
  </si>
  <si>
    <t>有点奇怪</t>
  </si>
  <si>
    <t>meteorite</t>
  </si>
  <si>
    <t>陨石</t>
  </si>
  <si>
    <t>go over</t>
  </si>
  <si>
    <t>复习</t>
  </si>
  <si>
    <t>the thing is</t>
  </si>
  <si>
    <t>表示说明事情</t>
  </si>
  <si>
    <t>interplanetry space</t>
  </si>
  <si>
    <t>行星间的空间</t>
  </si>
  <si>
    <t>terrestrial</t>
  </si>
  <si>
    <t>地球的</t>
  </si>
  <si>
    <t>asteroids</t>
  </si>
  <si>
    <t>小行星</t>
  </si>
  <si>
    <t>analogous</t>
  </si>
  <si>
    <t>相似的</t>
  </si>
  <si>
    <t>meteoroid</t>
  </si>
  <si>
    <t>流星</t>
  </si>
  <si>
    <t>meteor</t>
  </si>
  <si>
    <t>poetry</t>
  </si>
  <si>
    <t>诗歌</t>
  </si>
  <si>
    <t>evoke</t>
  </si>
  <si>
    <t>引起</t>
  </si>
  <si>
    <t>imagery</t>
  </si>
  <si>
    <t>意象</t>
  </si>
  <si>
    <t>deed</t>
  </si>
  <si>
    <t>行动；契约</t>
  </si>
  <si>
    <t>minstrel</t>
  </si>
  <si>
    <t>歌手</t>
  </si>
  <si>
    <t>warring</t>
  </si>
  <si>
    <t>战斗</t>
  </si>
  <si>
    <t>sacrificial</t>
  </si>
  <si>
    <t>牺牲的</t>
  </si>
  <si>
    <t>provoke</t>
  </si>
  <si>
    <t>激起</t>
  </si>
  <si>
    <t>patriotic</t>
  </si>
  <si>
    <t>爱国的</t>
  </si>
  <si>
    <t>somehow</t>
  </si>
  <si>
    <t>某种程度上</t>
  </si>
  <si>
    <t>fictitious</t>
  </si>
  <si>
    <t>虚构的</t>
  </si>
  <si>
    <t>scrapped together</t>
  </si>
  <si>
    <t>拼凑</t>
  </si>
  <si>
    <t>attendant</t>
  </si>
  <si>
    <t>服务人员</t>
  </si>
  <si>
    <t>Interrelationships</t>
  </si>
  <si>
    <t>相互关系</t>
  </si>
  <si>
    <t>interdependent</t>
  </si>
  <si>
    <t>相互依存</t>
  </si>
  <si>
    <t>landscape</t>
  </si>
  <si>
    <t>土地</t>
  </si>
  <si>
    <t>waterway</t>
  </si>
  <si>
    <t>水道</t>
  </si>
  <si>
    <t>typically</t>
  </si>
  <si>
    <t>一般；通常</t>
  </si>
  <si>
    <t>sidewalks</t>
  </si>
  <si>
    <t>人行道</t>
  </si>
  <si>
    <t>come into play</t>
  </si>
  <si>
    <t>开始起作用</t>
  </si>
  <si>
    <t>denominator</t>
  </si>
  <si>
    <t>共同特质，分母</t>
  </si>
  <si>
    <t>off limits</t>
  </si>
  <si>
    <t>限制</t>
  </si>
  <si>
    <t>tap this source of energy</t>
  </si>
  <si>
    <t>利用</t>
  </si>
  <si>
    <t>primitive</t>
  </si>
  <si>
    <t>简单的</t>
  </si>
  <si>
    <t>a drop in the bucket</t>
  </si>
  <si>
    <t>九牛一毛</t>
  </si>
  <si>
    <t>egocentric</t>
  </si>
  <si>
    <t>以自我为中心的</t>
  </si>
  <si>
    <t>come by</t>
  </si>
  <si>
    <t>来</t>
  </si>
  <si>
    <t>works</t>
  </si>
  <si>
    <t>作品</t>
  </si>
  <si>
    <t>plural</t>
  </si>
  <si>
    <t>复数</t>
  </si>
  <si>
    <t>opus</t>
  </si>
  <si>
    <t>latin</t>
  </si>
  <si>
    <t>拉丁语</t>
  </si>
  <si>
    <t>commonplace</t>
  </si>
  <si>
    <t>常见</t>
  </si>
  <si>
    <t>venture</t>
  </si>
  <si>
    <t>行业</t>
  </si>
  <si>
    <t>thematic</t>
  </si>
  <si>
    <t>主题的</t>
  </si>
  <si>
    <t>secularization</t>
  </si>
  <si>
    <t>世俗化（把宗教分开）</t>
  </si>
  <si>
    <t>clergy</t>
  </si>
  <si>
    <t>神职人员</t>
  </si>
  <si>
    <t>vernacular</t>
  </si>
  <si>
    <t>方言</t>
  </si>
  <si>
    <r>
      <rPr>
        <sz val="11"/>
        <color theme="1"/>
        <rFont val="微软雅黑"/>
        <charset val="134"/>
      </rPr>
      <t>no longe</t>
    </r>
    <r>
      <rPr>
        <sz val="11"/>
        <color rgb="FFFFC000"/>
        <rFont val="微软雅黑"/>
        <charset val="134"/>
      </rPr>
      <t>r a</t>
    </r>
    <r>
      <rPr>
        <sz val="11"/>
        <color theme="1"/>
        <rFont val="微软雅黑"/>
        <charset val="134"/>
      </rPr>
      <t>bout</t>
    </r>
  </si>
  <si>
    <t>不再谈论</t>
  </si>
  <si>
    <t>satire</t>
  </si>
  <si>
    <t>讽刺文学</t>
  </si>
  <si>
    <t>imprisonment</t>
  </si>
  <si>
    <t>坐牢</t>
  </si>
  <si>
    <t>not to say</t>
  </si>
  <si>
    <t>甚至是</t>
  </si>
  <si>
    <t>confined</t>
  </si>
  <si>
    <t>局限于</t>
  </si>
  <si>
    <t>major divide</t>
  </si>
  <si>
    <t>格局划分</t>
  </si>
  <si>
    <t>cadence</t>
  </si>
  <si>
    <t>韵律</t>
  </si>
  <si>
    <t>aria</t>
  </si>
  <si>
    <t>咏叹调</t>
  </si>
  <si>
    <t>accompaniment</t>
  </si>
  <si>
    <t>伴奏</t>
  </si>
  <si>
    <t>harpsichord</t>
  </si>
  <si>
    <t>大提琴</t>
  </si>
  <si>
    <r>
      <rPr>
        <sz val="11"/>
        <color theme="1"/>
        <rFont val="微软雅黑"/>
        <charset val="134"/>
      </rPr>
      <t>the pas</t>
    </r>
    <r>
      <rPr>
        <sz val="11"/>
        <color rgb="FFFFC000"/>
        <rFont val="微软雅黑"/>
        <charset val="134"/>
      </rPr>
      <t>t ol</t>
    </r>
    <r>
      <rPr>
        <sz val="11"/>
        <color theme="1"/>
        <rFont val="微软雅黑"/>
        <charset val="134"/>
      </rPr>
      <t>d traditions,</t>
    </r>
  </si>
  <si>
    <t>/pastrod/</t>
  </si>
  <si>
    <t>chivalry</t>
  </si>
  <si>
    <t>骑士精神</t>
  </si>
  <si>
    <t>epics</t>
  </si>
  <si>
    <t>史诗</t>
  </si>
  <si>
    <t>elitist</t>
  </si>
  <si>
    <t>精英</t>
  </si>
  <si>
    <t>extraterrestrial</t>
  </si>
  <si>
    <t>天外来客</t>
  </si>
  <si>
    <t>Broadway</t>
  </si>
  <si>
    <t>百老汇</t>
  </si>
  <si>
    <t>could do worse than</t>
  </si>
  <si>
    <t>（后面说的是最好的）不妨试试</t>
  </si>
  <si>
    <t>Paycheck</t>
  </si>
  <si>
    <t>薪水</t>
  </si>
  <si>
    <t>that's odd</t>
  </si>
  <si>
    <t>payroll</t>
  </si>
  <si>
    <t>工资名单</t>
  </si>
  <si>
    <t>retrieved</t>
  </si>
  <si>
    <t>检索</t>
  </si>
  <si>
    <t>tell me about it</t>
  </si>
  <si>
    <t>chromosomes</t>
  </si>
  <si>
    <r>
      <rPr>
        <sz val="11"/>
        <color theme="1"/>
        <rFont val="微软雅黑"/>
        <charset val="134"/>
      </rPr>
      <t xml:space="preserve">with chambers that were flooded with sunlight on certain special days of the year, which must have seemed </t>
    </r>
    <r>
      <rPr>
        <sz val="11"/>
        <color rgb="FFFF0000"/>
        <rFont val="微软雅黑"/>
        <charset val="134"/>
      </rPr>
      <t xml:space="preserve">miraculous </t>
    </r>
    <r>
      <rPr>
        <sz val="11"/>
        <color theme="1"/>
        <rFont val="微软雅黑"/>
        <charset val="134"/>
      </rPr>
      <t xml:space="preserve">and inspired a good deal of </t>
    </r>
    <r>
      <rPr>
        <sz val="11"/>
        <color rgb="FFFF0000"/>
        <rFont val="微软雅黑"/>
        <charset val="134"/>
      </rPr>
      <t xml:space="preserve">religious </t>
    </r>
    <r>
      <rPr>
        <sz val="11"/>
        <color theme="1"/>
        <rFont val="微软雅黑"/>
        <charset val="134"/>
      </rPr>
      <t>wonder</t>
    </r>
  </si>
  <si>
    <t>不可思议的</t>
  </si>
  <si>
    <r>
      <rPr>
        <sz val="11"/>
        <color theme="1"/>
        <rFont val="微软雅黑"/>
        <charset val="134"/>
      </rPr>
      <t xml:space="preserve">we’re mysteriously </t>
    </r>
    <r>
      <rPr>
        <sz val="11"/>
        <color rgb="FFFF0000"/>
        <rFont val="微软雅黑"/>
        <charset val="134"/>
      </rPr>
      <t>agitated</t>
    </r>
    <r>
      <rPr>
        <sz val="11"/>
        <color theme="1"/>
        <rFont val="微软雅黑"/>
        <charset val="134"/>
      </rPr>
      <t xml:space="preserve"> by it</t>
    </r>
  </si>
  <si>
    <t>感到烦躁</t>
  </si>
  <si>
    <r>
      <rPr>
        <sz val="11"/>
        <color theme="1"/>
        <rFont val="微软雅黑"/>
        <charset val="134"/>
      </rPr>
      <t xml:space="preserve">it was easier to </t>
    </r>
    <r>
      <rPr>
        <sz val="11"/>
        <color rgb="FFFF0000"/>
        <rFont val="微软雅黑"/>
        <charset val="134"/>
      </rPr>
      <t>discern the order</t>
    </r>
    <r>
      <rPr>
        <sz val="11"/>
        <color theme="1"/>
        <rFont val="微软雅黑"/>
        <charset val="134"/>
      </rPr>
      <t xml:space="preserve"> in the sky </t>
    </r>
  </si>
  <si>
    <t>辨别</t>
  </si>
  <si>
    <t>it’s been a while since we touched base.</t>
  </si>
  <si>
    <t>距离我们开始已经有段时间了</t>
  </si>
  <si>
    <r>
      <rPr>
        <sz val="11"/>
        <color theme="1"/>
        <rFont val="微软雅黑"/>
        <charset val="134"/>
      </rPr>
      <t xml:space="preserve">Sounds like you’ve got </t>
    </r>
    <r>
      <rPr>
        <b/>
        <sz val="11"/>
        <color theme="1"/>
        <rFont val="微软雅黑"/>
        <charset val="134"/>
      </rPr>
      <t>a real knack</t>
    </r>
    <r>
      <rPr>
        <sz val="11"/>
        <color theme="1"/>
        <rFont val="微软雅黑"/>
        <charset val="134"/>
      </rPr>
      <t xml:space="preserve"> for this.</t>
    </r>
  </si>
  <si>
    <t>听起来你找到了突破口</t>
  </si>
  <si>
    <r>
      <rPr>
        <sz val="11"/>
        <color theme="1"/>
        <rFont val="微软雅黑"/>
        <charset val="134"/>
      </rPr>
      <t xml:space="preserve">makes our predictions </t>
    </r>
    <r>
      <rPr>
        <b/>
        <sz val="11"/>
        <color theme="1"/>
        <rFont val="微软雅黑"/>
        <charset val="134"/>
      </rPr>
      <t>fall short of reality</t>
    </r>
  </si>
  <si>
    <t>让我们的预测与实际不符</t>
  </si>
  <si>
    <r>
      <rPr>
        <sz val="11"/>
        <color theme="1"/>
        <rFont val="微软雅黑"/>
        <charset val="134"/>
      </rPr>
      <t xml:space="preserve">When we </t>
    </r>
    <r>
      <rPr>
        <b/>
        <sz val="11"/>
        <color theme="1"/>
        <rFont val="微软雅黑"/>
        <charset val="134"/>
      </rPr>
      <t>tap our memory</t>
    </r>
  </si>
  <si>
    <t>当回忆时</t>
  </si>
  <si>
    <r>
      <rPr>
        <sz val="11"/>
        <color theme="1"/>
        <rFont val="微软雅黑"/>
        <charset val="134"/>
      </rPr>
      <t xml:space="preserve">we were </t>
    </r>
    <r>
      <rPr>
        <b/>
        <sz val="11"/>
        <color theme="1"/>
        <rFont val="微软雅黑"/>
        <charset val="134"/>
      </rPr>
      <t>swamped with</t>
    </r>
    <r>
      <rPr>
        <sz val="11"/>
        <color theme="1"/>
        <rFont val="微软雅黑"/>
        <charset val="134"/>
      </rPr>
      <t xml:space="preserve"> applications</t>
    </r>
  </si>
  <si>
    <r>
      <rPr>
        <sz val="11"/>
        <color theme="1"/>
        <rFont val="微软雅黑"/>
        <charset val="134"/>
      </rPr>
      <t xml:space="preserve">it’s still </t>
    </r>
    <r>
      <rPr>
        <b/>
        <sz val="11"/>
        <color theme="1"/>
        <rFont val="微软雅黑"/>
        <charset val="134"/>
      </rPr>
      <t>contested somewhat</t>
    </r>
  </si>
  <si>
    <t>这仍然存在一点争议</t>
  </si>
  <si>
    <t>when I come up here</t>
  </si>
  <si>
    <t>当我来这里</t>
  </si>
  <si>
    <t>sign up the day before</t>
  </si>
  <si>
    <t>提前一天报名</t>
  </si>
  <si>
    <t>I can just stop in, too</t>
  </si>
  <si>
    <t>进去看看</t>
  </si>
  <si>
    <r>
      <rPr>
        <b/>
        <sz val="11"/>
        <color theme="1"/>
        <rFont val="微软雅黑"/>
        <charset val="134"/>
      </rPr>
      <t>bustling with</t>
    </r>
    <r>
      <rPr>
        <sz val="11"/>
        <color theme="1"/>
        <rFont val="微软雅黑"/>
        <charset val="134"/>
      </rPr>
      <t xml:space="preserve"> unpleasant traffic congestions</t>
    </r>
  </si>
  <si>
    <t>繁忙于交通</t>
  </si>
  <si>
    <r>
      <rPr>
        <b/>
        <sz val="11"/>
        <color theme="1"/>
        <rFont val="微软雅黑"/>
        <charset val="134"/>
      </rPr>
      <t>proximity</t>
    </r>
    <r>
      <rPr>
        <sz val="11"/>
        <color theme="1"/>
        <rFont val="微软雅黑"/>
        <charset val="134"/>
      </rPr>
      <t xml:space="preserve"> to potential customers</t>
    </r>
  </si>
  <si>
    <t>接近潜在顾客</t>
  </si>
  <si>
    <t>for better or for worse,</t>
  </si>
  <si>
    <t>不管怎样</t>
  </si>
  <si>
    <t>We covered those in class.</t>
  </si>
  <si>
    <t>我们课上讲过</t>
  </si>
  <si>
    <t>ducking into somewhere cool</t>
  </si>
  <si>
    <t>躲到凉快的地方</t>
  </si>
  <si>
    <t>prime time performance</t>
  </si>
  <si>
    <t>El Nino</t>
  </si>
  <si>
    <t>I’d stop by and see</t>
  </si>
  <si>
    <t>顺路来看看</t>
  </si>
  <si>
    <t>turn in</t>
  </si>
  <si>
    <t>提交</t>
  </si>
  <si>
    <t>sensation</t>
  </si>
  <si>
    <t>感觉</t>
  </si>
  <si>
    <r>
      <rPr>
        <sz val="11"/>
        <color theme="1"/>
        <rFont val="微软雅黑"/>
        <charset val="134"/>
      </rPr>
      <t xml:space="preserve">Holocene sediments contain </t>
    </r>
    <r>
      <rPr>
        <b/>
        <sz val="11"/>
        <color theme="1"/>
        <rFont val="微软雅黑"/>
        <charset val="134"/>
      </rPr>
      <t>remnants</t>
    </r>
    <r>
      <rPr>
        <sz val="11"/>
        <color theme="1"/>
        <rFont val="微软雅黑"/>
        <charset val="134"/>
      </rPr>
      <t xml:space="preserve"> of more recent plants and animals.</t>
    </r>
  </si>
  <si>
    <t>残骸</t>
  </si>
  <si>
    <t>differentiate</t>
  </si>
  <si>
    <t>区分</t>
  </si>
  <si>
    <t>speculation</t>
  </si>
  <si>
    <t>预测</t>
  </si>
  <si>
    <t>livestock</t>
  </si>
  <si>
    <r>
      <rPr>
        <sz val="11"/>
        <color theme="1"/>
        <rFont val="微软雅黑"/>
        <charset val="134"/>
      </rPr>
      <t>I say this because your work on the la</t>
    </r>
    <r>
      <rPr>
        <sz val="11"/>
        <color rgb="FFFFC000"/>
        <rFont val="微软雅黑"/>
        <charset val="134"/>
      </rPr>
      <t>b pr</t>
    </r>
    <r>
      <rPr>
        <sz val="11"/>
        <color theme="1"/>
        <rFont val="微软雅黑"/>
        <charset val="134"/>
      </rPr>
      <t xml:space="preserve">oject was </t>
    </r>
    <r>
      <rPr>
        <sz val="11"/>
        <color rgb="FFFF0000"/>
        <rFont val="微软雅黑"/>
        <charset val="134"/>
      </rPr>
      <t>exemplary</t>
    </r>
    <r>
      <rPr>
        <sz val="11"/>
        <color theme="1"/>
        <rFont val="微软雅黑"/>
        <charset val="134"/>
      </rPr>
      <t>.</t>
    </r>
  </si>
  <si>
    <t>模范</t>
  </si>
  <si>
    <t xml:space="preserve"> I just sort of blanked out</t>
  </si>
  <si>
    <t>大脑一时空白</t>
  </si>
  <si>
    <r>
      <rPr>
        <sz val="11"/>
        <color theme="1"/>
        <rFont val="微软雅黑"/>
        <charset val="134"/>
      </rPr>
      <t xml:space="preserve">the phone pretty much </t>
    </r>
    <r>
      <rPr>
        <b/>
        <sz val="11"/>
        <color theme="1"/>
        <rFont val="微软雅黑"/>
        <charset val="134"/>
      </rPr>
      <t>rings off the hook</t>
    </r>
  </si>
  <si>
    <t>一直响个不停</t>
  </si>
  <si>
    <t>manuscripts</t>
  </si>
  <si>
    <t>手稿</t>
  </si>
  <si>
    <t>scribe</t>
  </si>
  <si>
    <t>抄写员</t>
  </si>
  <si>
    <t>monk</t>
  </si>
  <si>
    <t>修道士</t>
  </si>
  <si>
    <t>monasteries</t>
  </si>
  <si>
    <t>修道院</t>
  </si>
  <si>
    <r>
      <rPr>
        <sz val="11"/>
        <color theme="1"/>
        <rFont val="微软雅黑"/>
        <charset val="134"/>
      </rPr>
      <t xml:space="preserve"> it was customary to </t>
    </r>
    <r>
      <rPr>
        <sz val="11"/>
        <color rgb="FFFF0000"/>
        <rFont val="微软雅黑"/>
        <charset val="134"/>
      </rPr>
      <t>scrape away</t>
    </r>
    <r>
      <rPr>
        <sz val="11"/>
        <color theme="1"/>
        <rFont val="微软雅黑"/>
        <charset val="134"/>
      </rPr>
      <t xml:space="preserve"> the surface of the parchment with an </t>
    </r>
    <r>
      <rPr>
        <sz val="11"/>
        <color rgb="FFFF0000"/>
        <rFont val="微软雅黑"/>
        <charset val="134"/>
      </rPr>
      <t>abrasive</t>
    </r>
    <r>
      <rPr>
        <sz val="11"/>
        <color theme="1"/>
        <rFont val="微软雅黑"/>
        <charset val="134"/>
      </rPr>
      <t>,</t>
    </r>
  </si>
  <si>
    <t>刮掉；磨料</t>
  </si>
  <si>
    <t>decipher</t>
  </si>
  <si>
    <t>破译；解读</t>
  </si>
  <si>
    <t>papyrus scrolls</t>
  </si>
  <si>
    <t>纸莎草卷轴</t>
  </si>
  <si>
    <t>palimpsest</t>
  </si>
  <si>
    <t>taken over</t>
  </si>
  <si>
    <t>digestive organs</t>
  </si>
  <si>
    <t>chemosynthesis</t>
  </si>
  <si>
    <t>化学合成</t>
  </si>
  <si>
    <t>ensemble</t>
  </si>
  <si>
    <t>乐团；合奏</t>
  </si>
  <si>
    <t>choir</t>
  </si>
  <si>
    <t>合唱团</t>
  </si>
  <si>
    <t>Forget about singing!</t>
  </si>
  <si>
    <t>先不说唱歌</t>
  </si>
  <si>
    <t>bulldozer</t>
  </si>
  <si>
    <t>推土机</t>
  </si>
  <si>
    <t>they’re pretty booked up</t>
  </si>
  <si>
    <t>差不多预定满了</t>
  </si>
  <si>
    <t>permeate</t>
  </si>
  <si>
    <t>渗透</t>
  </si>
  <si>
    <t>fissures</t>
  </si>
  <si>
    <t>裂缝</t>
  </si>
  <si>
    <t>eats away</t>
  </si>
  <si>
    <t>侵蚀</t>
  </si>
  <si>
    <t>maze</t>
  </si>
  <si>
    <t>迷宫</t>
  </si>
  <si>
    <t>residue</t>
  </si>
  <si>
    <t>残留</t>
  </si>
  <si>
    <r>
      <rPr>
        <sz val="11"/>
        <color rgb="FFFF0000"/>
        <rFont val="微软雅黑"/>
        <charset val="134"/>
      </rPr>
      <t>Up until now</t>
    </r>
    <r>
      <rPr>
        <sz val="11"/>
        <color theme="1"/>
        <rFont val="微软雅黑"/>
        <charset val="134"/>
      </rPr>
      <t xml:space="preserve"> in our discussions and readings about the </t>
    </r>
    <r>
      <rPr>
        <sz val="11"/>
        <color rgb="FFFF0000"/>
        <rFont val="微软雅黑"/>
        <charset val="134"/>
      </rPr>
      <t>Baroque</t>
    </r>
    <r>
      <rPr>
        <sz val="11"/>
        <color theme="1"/>
        <rFont val="微软雅黑"/>
        <charset val="134"/>
      </rPr>
      <t xml:space="preserve"> early classic periods, we’ve been talking about the development of music styles and </t>
    </r>
    <r>
      <rPr>
        <sz val="11"/>
        <color rgb="FFFF0000"/>
        <rFont val="微软雅黑"/>
        <charset val="134"/>
      </rPr>
      <t>genres</t>
    </r>
    <r>
      <rPr>
        <sz val="11"/>
        <color theme="1"/>
        <rFont val="微软雅黑"/>
        <charset val="134"/>
      </rPr>
      <t xml:space="preserve"> within the relatively narrow social contexts of its </t>
    </r>
    <r>
      <rPr>
        <sz val="11"/>
        <color rgb="FFFF0000"/>
        <rFont val="微软雅黑"/>
        <charset val="134"/>
      </rPr>
      <t>patronage</t>
    </r>
    <r>
      <rPr>
        <sz val="11"/>
        <color theme="1"/>
        <rFont val="微软雅黑"/>
        <charset val="134"/>
      </rPr>
      <t xml:space="preserve"> by the upper classes.</t>
    </r>
  </si>
  <si>
    <t>类型；光顾</t>
  </si>
  <si>
    <t>transverse flute</t>
  </si>
  <si>
    <t>横向长笛</t>
  </si>
  <si>
    <t>clarinet</t>
  </si>
  <si>
    <t>单簧管</t>
  </si>
  <si>
    <t>organ</t>
  </si>
  <si>
    <t>风琴</t>
  </si>
  <si>
    <t>带键竖琴</t>
  </si>
  <si>
    <t>piano” is short for “pianoforte”</t>
  </si>
  <si>
    <t>缩写</t>
  </si>
  <si>
    <t>But I am getting ahead of myself</t>
  </si>
  <si>
    <t>不过我现在要回答我之前提过的问题了</t>
  </si>
  <si>
    <t>recital</t>
  </si>
  <si>
    <t>独奏会</t>
  </si>
  <si>
    <r>
      <rPr>
        <b/>
        <sz val="11"/>
        <color theme="1"/>
        <rFont val="微软雅黑"/>
        <charset val="134"/>
      </rPr>
      <t>lug</t>
    </r>
    <r>
      <rPr>
        <sz val="11"/>
        <color theme="1"/>
        <rFont val="微软雅黑"/>
        <charset val="134"/>
      </rPr>
      <t xml:space="preserve"> a piece of wood</t>
    </r>
  </si>
  <si>
    <t>背</t>
  </si>
  <si>
    <t>paradigmatic</t>
  </si>
  <si>
    <t>典范的</t>
  </si>
  <si>
    <t>metallic compounds</t>
  </si>
  <si>
    <t>金属混合物</t>
  </si>
  <si>
    <t>flowery designs</t>
  </si>
  <si>
    <t>花纹式样的设计</t>
  </si>
  <si>
    <t>led strips</t>
  </si>
  <si>
    <t>铅条</t>
  </si>
  <si>
    <t>lamp shades</t>
  </si>
  <si>
    <t>灯罩</t>
  </si>
  <si>
    <r>
      <rPr>
        <sz val="11"/>
        <color theme="1"/>
        <rFont val="微软雅黑"/>
        <charset val="134"/>
      </rPr>
      <t xml:space="preserve">they make very careful notes about which </t>
    </r>
    <r>
      <rPr>
        <b/>
        <sz val="11"/>
        <color theme="1"/>
        <rFont val="微软雅黑"/>
        <charset val="134"/>
      </rPr>
      <t>stratum</t>
    </r>
  </si>
  <si>
    <t>地层</t>
  </si>
  <si>
    <r>
      <rPr>
        <sz val="11"/>
        <color theme="1"/>
        <rFont val="微软雅黑"/>
        <charset val="134"/>
      </rPr>
      <t xml:space="preserve">But this only works if the site hasn’t been touched, and the layers are </t>
    </r>
    <r>
      <rPr>
        <b/>
        <sz val="11"/>
        <color theme="1"/>
        <rFont val="微软雅黑"/>
        <charset val="134"/>
      </rPr>
      <t>intact</t>
    </r>
    <r>
      <rPr>
        <sz val="11"/>
        <color theme="1"/>
        <rFont val="微软雅黑"/>
        <charset val="134"/>
      </rPr>
      <t>.</t>
    </r>
  </si>
  <si>
    <t>完整的；原封不动的</t>
  </si>
  <si>
    <r>
      <rPr>
        <sz val="11"/>
        <color theme="1"/>
        <rFont val="微软雅黑"/>
        <charset val="134"/>
      </rPr>
      <t xml:space="preserve">before it was </t>
    </r>
    <r>
      <rPr>
        <b/>
        <sz val="11"/>
        <color theme="1"/>
        <rFont val="微软雅黑"/>
        <charset val="134"/>
      </rPr>
      <t>discarded</t>
    </r>
  </si>
  <si>
    <t>抛弃</t>
  </si>
  <si>
    <r>
      <rPr>
        <sz val="11"/>
        <color theme="1"/>
        <rFont val="微软雅黑"/>
        <charset val="134"/>
      </rPr>
      <t xml:space="preserve">Because we know how fast radiocarbon </t>
    </r>
    <r>
      <rPr>
        <b/>
        <sz val="11"/>
        <color theme="1"/>
        <rFont val="微软雅黑"/>
        <charset val="134"/>
      </rPr>
      <t>decays</t>
    </r>
  </si>
  <si>
    <t>衰变</t>
  </si>
  <si>
    <r>
      <rPr>
        <sz val="11"/>
        <color theme="1"/>
        <rFont val="微软雅黑"/>
        <charset val="134"/>
      </rPr>
      <t>Could we look for similar styles or</t>
    </r>
    <r>
      <rPr>
        <b/>
        <sz val="11"/>
        <color theme="1"/>
        <rFont val="微软雅黑"/>
        <charset val="134"/>
      </rPr>
      <t xml:space="preserve"> motives</t>
    </r>
  </si>
  <si>
    <t>动机</t>
  </si>
  <si>
    <r>
      <rPr>
        <sz val="11"/>
        <color theme="1"/>
        <rFont val="微软雅黑"/>
        <charset val="134"/>
      </rPr>
      <t xml:space="preserve">While a lack of detail suggests a </t>
    </r>
    <r>
      <rPr>
        <b/>
        <sz val="11"/>
        <color theme="1"/>
        <rFont val="微软雅黑"/>
        <charset val="134"/>
      </rPr>
      <t>primitive</t>
    </r>
    <r>
      <rPr>
        <sz val="11"/>
        <color theme="1"/>
        <rFont val="微软雅黑"/>
        <charset val="134"/>
      </rPr>
      <t xml:space="preserve"> style</t>
    </r>
  </si>
  <si>
    <r>
      <rPr>
        <sz val="11"/>
        <color theme="1"/>
        <rFont val="微软雅黑"/>
        <charset val="134"/>
      </rPr>
      <t xml:space="preserve">a lot of people think of earth’s orbit around the sun as being perfectly </t>
    </r>
    <r>
      <rPr>
        <b/>
        <sz val="11"/>
        <color theme="1"/>
        <rFont val="微软雅黑"/>
        <charset val="134"/>
      </rPr>
      <t>circular</t>
    </r>
  </si>
  <si>
    <t>圆形</t>
  </si>
  <si>
    <r>
      <rPr>
        <sz val="11"/>
        <color theme="1"/>
        <rFont val="微软雅黑"/>
        <charset val="134"/>
      </rPr>
      <t xml:space="preserve">in the </t>
    </r>
    <r>
      <rPr>
        <b/>
        <sz val="11"/>
        <color theme="1"/>
        <rFont val="微软雅黑"/>
        <charset val="134"/>
      </rPr>
      <t>faculty dining room</t>
    </r>
    <r>
      <rPr>
        <sz val="11"/>
        <color theme="1"/>
        <rFont val="微软雅黑"/>
        <charset val="134"/>
      </rPr>
      <t>.</t>
    </r>
  </si>
  <si>
    <t>教职工餐厅</t>
  </si>
  <si>
    <r>
      <rPr>
        <sz val="11"/>
        <color theme="1"/>
        <rFont val="微软雅黑"/>
        <charset val="134"/>
      </rPr>
      <t xml:space="preserve">we’ve got some pretty flexible hours for students doing </t>
    </r>
    <r>
      <rPr>
        <b/>
        <sz val="11"/>
        <color theme="1"/>
        <rFont val="微软雅黑"/>
        <charset val="134"/>
      </rPr>
      <t>food-prep</t>
    </r>
    <r>
      <rPr>
        <sz val="11"/>
        <color theme="1"/>
        <rFont val="微软雅黑"/>
        <charset val="134"/>
      </rPr>
      <t xml:space="preserve"> work, </t>
    </r>
    <r>
      <rPr>
        <b/>
        <sz val="11"/>
        <color theme="1"/>
        <rFont val="微软雅黑"/>
        <charset val="134"/>
      </rPr>
      <t>anything from</t>
    </r>
    <r>
      <rPr>
        <sz val="11"/>
        <color theme="1"/>
        <rFont val="微软雅黑"/>
        <charset val="134"/>
      </rPr>
      <t xml:space="preserve"> early morning to late afternoon.</t>
    </r>
  </si>
  <si>
    <t>什么时间都没问题</t>
  </si>
  <si>
    <r>
      <rPr>
        <sz val="11"/>
        <color theme="1"/>
        <rFont val="微软雅黑"/>
        <charset val="134"/>
      </rPr>
      <t xml:space="preserve">cleaning </t>
    </r>
    <r>
      <rPr>
        <b/>
        <sz val="11"/>
        <color theme="1"/>
        <rFont val="微软雅黑"/>
        <charset val="134"/>
      </rPr>
      <t>greens</t>
    </r>
    <r>
      <rPr>
        <sz val="11"/>
        <color theme="1"/>
        <rFont val="微软雅黑"/>
        <charset val="134"/>
      </rPr>
      <t xml:space="preserve"> for salads</t>
    </r>
  </si>
  <si>
    <t>绿叶菜</t>
  </si>
  <si>
    <r>
      <rPr>
        <sz val="11"/>
        <color theme="1"/>
        <rFont val="微软雅黑"/>
        <charset val="134"/>
      </rPr>
      <t xml:space="preserve">I should </t>
    </r>
    <r>
      <rPr>
        <b/>
        <sz val="11"/>
        <color theme="1"/>
        <rFont val="微软雅黑"/>
        <charset val="134"/>
      </rPr>
      <t>look into</t>
    </r>
    <r>
      <rPr>
        <sz val="11"/>
        <color theme="1"/>
        <rFont val="微软雅黑"/>
        <charset val="134"/>
      </rPr>
      <t xml:space="preserve"> the food-prep job</t>
    </r>
  </si>
  <si>
    <t>询问一下</t>
  </si>
  <si>
    <r>
      <rPr>
        <sz val="11"/>
        <color theme="1"/>
        <rFont val="微软雅黑"/>
        <charset val="134"/>
      </rPr>
      <t xml:space="preserve">they </t>
    </r>
    <r>
      <rPr>
        <b/>
        <sz val="11"/>
        <color theme="1"/>
        <rFont val="微软雅黑"/>
        <charset val="134"/>
      </rPr>
      <t>ended up</t>
    </r>
    <r>
      <rPr>
        <sz val="11"/>
        <color theme="1"/>
        <rFont val="微软雅黑"/>
        <charset val="134"/>
      </rPr>
      <t xml:space="preserve"> using two different calendars</t>
    </r>
  </si>
  <si>
    <t>最终</t>
  </si>
  <si>
    <r>
      <rPr>
        <sz val="11"/>
        <color theme="1"/>
        <rFont val="微软雅黑"/>
        <charset val="134"/>
      </rPr>
      <t xml:space="preserve">let’s take a look at the </t>
    </r>
    <r>
      <rPr>
        <b/>
        <sz val="11"/>
        <color theme="1"/>
        <rFont val="微软雅黑"/>
        <charset val="134"/>
      </rPr>
      <t>hows and whys</t>
    </r>
    <r>
      <rPr>
        <sz val="11"/>
        <color theme="1"/>
        <rFont val="微软雅黑"/>
        <charset val="134"/>
      </rPr>
      <t xml:space="preserve"> of one ancient Egyptian calendar system</t>
    </r>
  </si>
  <si>
    <t>there’s no other way to put it</t>
  </si>
  <si>
    <t>没有其他说法（解释）了</t>
  </si>
  <si>
    <r>
      <rPr>
        <sz val="11"/>
        <color theme="1"/>
        <rFont val="微软雅黑"/>
        <charset val="134"/>
      </rPr>
      <t xml:space="preserve">Egyptian life basically </t>
    </r>
    <r>
      <rPr>
        <b/>
        <sz val="11"/>
        <color theme="1"/>
        <rFont val="微软雅黑"/>
        <charset val="134"/>
      </rPr>
      <t>revolved</t>
    </r>
    <r>
      <rPr>
        <sz val="11"/>
        <color theme="1"/>
        <rFont val="微软雅黑"/>
        <charset val="134"/>
      </rPr>
      <t xml:space="preserve"> around the mysterious </t>
    </r>
    <r>
      <rPr>
        <b/>
        <sz val="11"/>
        <color theme="1"/>
        <rFont val="微软雅黑"/>
        <charset val="134"/>
      </rPr>
      <t>rise and fall</t>
    </r>
    <r>
      <rPr>
        <sz val="11"/>
        <color theme="1"/>
        <rFont val="微软雅黑"/>
        <charset val="134"/>
      </rPr>
      <t xml:space="preserve"> of the river.</t>
    </r>
  </si>
  <si>
    <t>围绕</t>
  </si>
  <si>
    <t>基本上；submerge</t>
  </si>
  <si>
    <t>subside/recede</t>
  </si>
  <si>
    <t>退去</t>
  </si>
  <si>
    <t>barley</t>
  </si>
  <si>
    <t>大麦</t>
  </si>
  <si>
    <r>
      <rPr>
        <sz val="11"/>
        <color theme="1"/>
        <rFont val="微软雅黑"/>
        <charset val="134"/>
      </rPr>
      <t xml:space="preserve">But when it wants to </t>
    </r>
    <r>
      <rPr>
        <b/>
        <sz val="11"/>
        <color theme="1"/>
        <rFont val="微软雅黑"/>
        <charset val="134"/>
      </rPr>
      <t>blend in with</t>
    </r>
    <r>
      <rPr>
        <sz val="11"/>
        <color theme="1"/>
        <rFont val="微软雅黑"/>
        <charset val="134"/>
      </rPr>
      <t xml:space="preserve"> its environment to hide from its enemies</t>
    </r>
  </si>
  <si>
    <t>融入...</t>
  </si>
  <si>
    <r>
      <rPr>
        <sz val="11"/>
        <color theme="1"/>
        <rFont val="微软雅黑"/>
        <charset val="134"/>
      </rPr>
      <t xml:space="preserve">The colors from the color sacks are </t>
    </r>
    <r>
      <rPr>
        <b/>
        <sz val="11"/>
        <color theme="1"/>
        <rFont val="微软雅黑"/>
        <charset val="134"/>
      </rPr>
      <t>supplemented with</t>
    </r>
    <r>
      <rPr>
        <sz val="11"/>
        <color theme="1"/>
        <rFont val="微软雅黑"/>
        <charset val="134"/>
      </rPr>
      <t xml:space="preserve"> colors that are reflected from the environment</t>
    </r>
  </si>
  <si>
    <t>补充</t>
  </si>
  <si>
    <r>
      <rPr>
        <sz val="11"/>
        <color theme="1"/>
        <rFont val="微软雅黑"/>
        <charset val="134"/>
      </rPr>
      <t xml:space="preserve">Salt marshes are among the </t>
    </r>
    <r>
      <rPr>
        <b/>
        <sz val="11"/>
        <color theme="1"/>
        <rFont val="微软雅黑"/>
        <charset val="134"/>
      </rPr>
      <t xml:space="preserve">least inviting </t>
    </r>
    <r>
      <rPr>
        <sz val="11"/>
        <color theme="1"/>
        <rFont val="微软雅黑"/>
        <charset val="134"/>
      </rPr>
      <t>environments for plants.</t>
    </r>
  </si>
  <si>
    <t>最不适宜生长的</t>
  </si>
  <si>
    <r>
      <rPr>
        <b/>
        <sz val="11"/>
        <color theme="1"/>
        <rFont val="微软雅黑"/>
        <charset val="134"/>
      </rPr>
      <t>interlock</t>
    </r>
    <r>
      <rPr>
        <sz val="11"/>
        <color theme="1"/>
        <rFont val="微软雅黑"/>
        <charset val="134"/>
      </rPr>
      <t xml:space="preserve"> with those of other nearby plants</t>
    </r>
  </si>
  <si>
    <t>互锁</t>
  </si>
  <si>
    <r>
      <rPr>
        <sz val="11"/>
        <color theme="1"/>
        <rFont val="微软雅黑"/>
        <charset val="134"/>
      </rPr>
      <t xml:space="preserve">he man expresses </t>
    </r>
    <r>
      <rPr>
        <b/>
        <sz val="11"/>
        <color theme="1"/>
        <rFont val="微软雅黑"/>
        <charset val="134"/>
      </rPr>
      <t>reservations</t>
    </r>
    <r>
      <rPr>
        <sz val="11"/>
        <color theme="1"/>
        <rFont val="微软雅黑"/>
        <charset val="134"/>
      </rPr>
      <t xml:space="preserve"> about the suggested topic for his term paper.</t>
    </r>
  </si>
  <si>
    <t>保留意见</t>
  </si>
  <si>
    <r>
      <rPr>
        <sz val="11"/>
        <color theme="1"/>
        <rFont val="微软雅黑"/>
        <charset val="134"/>
      </rPr>
      <t xml:space="preserve">But all those </t>
    </r>
    <r>
      <rPr>
        <b/>
        <sz val="11"/>
        <color theme="1"/>
        <rFont val="微软雅黑"/>
        <charset val="134"/>
      </rPr>
      <t>electrical gauges</t>
    </r>
    <r>
      <rPr>
        <sz val="11"/>
        <color theme="1"/>
        <rFont val="微软雅黑"/>
        <charset val="134"/>
      </rPr>
      <t xml:space="preserve"> pollute the skies</t>
    </r>
  </si>
  <si>
    <t>电子设备</t>
  </si>
  <si>
    <r>
      <rPr>
        <sz val="11"/>
        <color theme="1"/>
        <rFont val="微软雅黑"/>
        <charset val="134"/>
      </rPr>
      <t xml:space="preserve">there is a plant </t>
    </r>
    <r>
      <rPr>
        <b/>
        <sz val="11"/>
        <color theme="1"/>
        <rFont val="微软雅黑"/>
        <charset val="134"/>
      </rPr>
      <t>genus</t>
    </r>
    <r>
      <rPr>
        <sz val="11"/>
        <color theme="1"/>
        <rFont val="微软雅黑"/>
        <charset val="134"/>
      </rPr>
      <t xml:space="preserve"> that thrives there</t>
    </r>
  </si>
  <si>
    <t>种</t>
  </si>
  <si>
    <r>
      <rPr>
        <sz val="11"/>
        <color theme="1"/>
        <rFont val="微软雅黑"/>
        <charset val="134"/>
      </rPr>
      <t xml:space="preserve">you might even notice some </t>
    </r>
    <r>
      <rPr>
        <b/>
        <sz val="11"/>
        <color theme="1"/>
        <rFont val="微软雅黑"/>
        <charset val="134"/>
      </rPr>
      <t>reddish</t>
    </r>
    <r>
      <rPr>
        <sz val="11"/>
        <color theme="1"/>
        <rFont val="微软雅黑"/>
        <charset val="134"/>
      </rPr>
      <t xml:space="preserve"> mud on some of the roots</t>
    </r>
  </si>
  <si>
    <t>微红的</t>
  </si>
  <si>
    <t>syntax</t>
  </si>
  <si>
    <t>语法</t>
  </si>
  <si>
    <t>TPO 11（gym pass, Bio, Architecture, work for committee, env sci, business)</t>
  </si>
  <si>
    <t>TPO 12</t>
  </si>
  <si>
    <t>TPO 13</t>
  </si>
  <si>
    <t>TPO 14</t>
  </si>
  <si>
    <t>Gym Pass</t>
  </si>
  <si>
    <t>Birds Distraction Displays(BIOLOGY)</t>
  </si>
  <si>
    <t>Residential style(Architecture)</t>
  </si>
  <si>
    <t>Invitation for working on a commettie</t>
  </si>
  <si>
    <t>land&amp;climate
Environment Sci</t>
  </si>
  <si>
    <t>Advertising</t>
  </si>
  <si>
    <t>Revision of paper</t>
  </si>
  <si>
    <r>
      <rPr>
        <sz val="11"/>
        <color theme="1"/>
        <rFont val="微软雅黑"/>
        <charset val="134"/>
      </rPr>
      <t xml:space="preserve">Cell Division(Biology)
</t>
    </r>
    <r>
      <rPr>
        <sz val="11"/>
        <color rgb="FFFF0000"/>
        <rFont val="微软雅黑"/>
        <charset val="134"/>
      </rPr>
      <t>遇到没听过的词不要慌</t>
    </r>
  </si>
  <si>
    <t>MBWA(Bussiness)</t>
  </si>
  <si>
    <t>Opera Music History</t>
  </si>
  <si>
    <t>solar energy</t>
  </si>
  <si>
    <t>Help on Research Project</t>
  </si>
  <si>
    <t>Pedestrain Mall(City Planning)</t>
  </si>
  <si>
    <t>Interrelationships（Ecology）</t>
  </si>
  <si>
    <t>Language Lab</t>
  </si>
  <si>
    <t>Medieval Potray</t>
  </si>
  <si>
    <t>meteorite（Astronomy）</t>
  </si>
  <si>
    <t>Find a book</t>
  </si>
  <si>
    <t>Cognition（Psy）</t>
  </si>
  <si>
    <t>microClimate（Biology）</t>
  </si>
  <si>
    <t>Prepare for a career in Journalism</t>
  </si>
  <si>
    <t>Seafarers and Stars(Astronomy)</t>
  </si>
  <si>
    <t>Passage Graves(archeology)</t>
  </si>
  <si>
    <t>Basic Comprehension Question</t>
  </si>
  <si>
    <t>Gist-Content
What is the conversation mainly about</t>
  </si>
  <si>
    <r>
      <rPr>
        <sz val="11"/>
        <color rgb="FFFF0000"/>
        <rFont val="微软雅黑"/>
        <charset val="134"/>
      </rPr>
      <t>1</t>
    </r>
    <r>
      <rPr>
        <sz val="11"/>
        <color theme="1"/>
        <rFont val="微软雅黑"/>
        <charset val="134"/>
      </rPr>
      <t xml:space="preserve">/1
</t>
    </r>
    <r>
      <rPr>
        <sz val="11"/>
        <color rgb="FFFF0000"/>
        <rFont val="微软雅黑"/>
        <charset val="134"/>
      </rPr>
      <t>说了很多细胞会stop dividing so, why</t>
    </r>
  </si>
  <si>
    <t>1 没有说到灭亡，虽然并没有提到整个欧洲，但还是那个原则，提到不全的和完全没提到的，选不全的</t>
  </si>
  <si>
    <t>Gist-purpose
Why does the students go to see the Professor</t>
  </si>
  <si>
    <t>Detail</t>
  </si>
  <si>
    <r>
      <rPr>
        <sz val="11"/>
        <color theme="1"/>
        <rFont val="微软雅黑"/>
        <charset val="134"/>
      </rPr>
      <t>1+</t>
    </r>
    <r>
      <rPr>
        <sz val="11"/>
        <color rgb="FFFF0000"/>
        <rFont val="微软雅黑"/>
        <charset val="134"/>
      </rPr>
      <t>1
most conspicuous...</t>
    </r>
  </si>
  <si>
    <r>
      <rPr>
        <sz val="11"/>
        <color theme="1"/>
        <rFont val="微软雅黑"/>
        <charset val="134"/>
      </rPr>
      <t>2+</t>
    </r>
    <r>
      <rPr>
        <sz val="11"/>
        <color rgb="FFFF0000"/>
        <rFont val="微软雅黑"/>
        <charset val="134"/>
      </rPr>
      <t>1
location of the chinmney
not size
exterior decorate 1.climate 2.society</t>
    </r>
  </si>
  <si>
    <t>1
问的是输入的data是什么而不是输出</t>
  </si>
  <si>
    <r>
      <rPr>
        <sz val="11"/>
        <color theme="1"/>
        <rFont val="微软雅黑"/>
        <charset val="134"/>
      </rPr>
      <t>1+</t>
    </r>
    <r>
      <rPr>
        <sz val="11"/>
        <color rgb="FFFF0000"/>
        <rFont val="微软雅黑"/>
        <charset val="134"/>
      </rPr>
      <t>1</t>
    </r>
    <r>
      <rPr>
        <sz val="11"/>
        <color theme="1"/>
        <rFont val="微软雅黑"/>
        <charset val="134"/>
      </rPr>
      <t xml:space="preserve">/2
</t>
    </r>
    <r>
      <rPr>
        <sz val="11"/>
        <color rgb="FFFF0000"/>
        <rFont val="微软雅黑"/>
        <charset val="134"/>
      </rPr>
      <t>resemble &amp; reassemble</t>
    </r>
  </si>
  <si>
    <r>
      <rPr>
        <sz val="11"/>
        <color theme="1"/>
        <rFont val="微软雅黑"/>
        <charset val="134"/>
      </rPr>
      <t xml:space="preserve">1 secular + </t>
    </r>
    <r>
      <rPr>
        <sz val="11"/>
        <color rgb="FFFF0000"/>
        <rFont val="微软雅黑"/>
        <charset val="134"/>
      </rPr>
      <t>1</t>
    </r>
    <r>
      <rPr>
        <sz val="11"/>
        <color theme="1"/>
        <rFont val="微软雅黑"/>
        <charset val="134"/>
      </rPr>
      <t xml:space="preserve"> </t>
    </r>
    <r>
      <rPr>
        <sz val="11"/>
        <color rgb="FFFF0000"/>
        <rFont val="微软雅黑"/>
        <charset val="134"/>
      </rPr>
      <t>secondary to xxx</t>
    </r>
  </si>
  <si>
    <r>
      <rPr>
        <sz val="11"/>
        <color theme="1"/>
        <rFont val="微软雅黑"/>
        <charset val="134"/>
      </rPr>
      <t>1 storage原因在后文，</t>
    </r>
    <r>
      <rPr>
        <sz val="11"/>
        <color rgb="FFFF0000"/>
        <rFont val="微软雅黑"/>
        <charset val="134"/>
      </rPr>
      <t xml:space="preserve">注意信号词 SO </t>
    </r>
    <r>
      <rPr>
        <sz val="11"/>
        <rFont val="微软雅黑"/>
        <charset val="134"/>
      </rPr>
      <t>+</t>
    </r>
    <r>
      <rPr>
        <sz val="11"/>
        <color rgb="FFFF0000"/>
        <rFont val="微软雅黑"/>
        <charset val="134"/>
      </rPr>
      <t xml:space="preserve"> </t>
    </r>
    <r>
      <rPr>
        <sz val="11"/>
        <rFont val="微软雅黑"/>
        <charset val="134"/>
      </rPr>
      <t>2</t>
    </r>
  </si>
  <si>
    <r>
      <rPr>
        <sz val="11"/>
        <color theme="1"/>
        <rFont val="微软雅黑"/>
        <charset val="134"/>
      </rPr>
      <t>2+</t>
    </r>
    <r>
      <rPr>
        <sz val="11"/>
        <color rgb="FFFF0000"/>
        <rFont val="微软雅黑"/>
        <charset val="134"/>
      </rPr>
      <t>1
sign out是签出一个视频的意思，而不是take out</t>
    </r>
  </si>
  <si>
    <r>
      <rPr>
        <sz val="11"/>
        <color theme="1"/>
        <rFont val="微软雅黑"/>
        <charset val="134"/>
      </rPr>
      <t xml:space="preserve">3 + </t>
    </r>
    <r>
      <rPr>
        <sz val="11"/>
        <color rgb="FFFF0000"/>
        <rFont val="微软雅黑"/>
        <charset val="134"/>
      </rPr>
      <t>1
没注意meteor和meteorite的对比。注意信号词larger，一般就要对比了</t>
    </r>
  </si>
  <si>
    <r>
      <rPr>
        <sz val="11"/>
        <color theme="1"/>
        <rFont val="微软雅黑"/>
        <charset val="134"/>
      </rPr>
      <t>2+</t>
    </r>
    <r>
      <rPr>
        <sz val="11"/>
        <color rgb="FFFF0000"/>
        <rFont val="微软雅黑"/>
        <charset val="134"/>
      </rPr>
      <t>1
对于书架没人整理、有人quit的部分完全没听见</t>
    </r>
  </si>
  <si>
    <r>
      <rPr>
        <sz val="11"/>
        <color theme="1"/>
        <rFont val="微软雅黑"/>
        <charset val="134"/>
      </rPr>
      <t>2+</t>
    </r>
    <r>
      <rPr>
        <sz val="11"/>
        <color rgb="FFFF0000"/>
        <rFont val="微软雅黑"/>
        <charset val="134"/>
      </rPr>
      <t>1
出现错误的和没听到的（实际出现的）一定不能选错误的
后文提到，ones that students and professors here would want to read about等价于inform students and faculty of an issue</t>
    </r>
  </si>
  <si>
    <t>Pragmatic Understanding Question</t>
  </si>
  <si>
    <t>Understanding the Function of what is said
Why does the student mentioned X
Why does the student say this</t>
  </si>
  <si>
    <r>
      <rPr>
        <sz val="11"/>
        <color theme="1"/>
        <rFont val="微软雅黑"/>
        <charset val="134"/>
      </rPr>
      <t>2+</t>
    </r>
    <r>
      <rPr>
        <sz val="11"/>
        <color rgb="FFFF0000"/>
        <rFont val="微软雅黑"/>
        <charset val="134"/>
      </rPr>
      <t>1
注意重读的单词, teaching
注意强调词, really important to us
错选项与原文男生不符，并不是说服</t>
    </r>
  </si>
  <si>
    <r>
      <rPr>
        <sz val="11"/>
        <color theme="1"/>
        <rFont val="微软雅黑"/>
        <charset val="134"/>
      </rPr>
      <t>2+</t>
    </r>
    <r>
      <rPr>
        <sz val="11"/>
        <color rgb="FFFF0000"/>
        <rFont val="微软雅黑"/>
        <charset val="134"/>
      </rPr>
      <t>1
没注意canal
不可幻想原文内容！
主要涉及的是drain water-&gt;transform into farmland</t>
    </r>
  </si>
  <si>
    <r>
      <rPr>
        <sz val="11"/>
        <color rgb="FFFF0000"/>
        <rFont val="微软雅黑"/>
        <charset val="134"/>
      </rPr>
      <t>1</t>
    </r>
    <r>
      <rPr>
        <sz val="11"/>
        <color theme="1"/>
        <rFont val="微软雅黑"/>
        <charset val="134"/>
      </rPr>
      <t xml:space="preserve"> </t>
    </r>
    <r>
      <rPr>
        <sz val="11"/>
        <color rgb="FFFF0000"/>
        <rFont val="微软雅黑"/>
        <charset val="134"/>
      </rPr>
      <t xml:space="preserve">precursor=resurrected </t>
    </r>
    <r>
      <rPr>
        <sz val="11"/>
        <rFont val="微软雅黑"/>
        <charset val="134"/>
      </rPr>
      <t>+ 1</t>
    </r>
  </si>
  <si>
    <r>
      <rPr>
        <sz val="11"/>
        <color theme="1"/>
        <rFont val="微软雅黑"/>
        <charset val="134"/>
      </rPr>
      <t xml:space="preserve">1+ </t>
    </r>
    <r>
      <rPr>
        <b/>
        <sz val="11"/>
        <color rgb="FFFF0000"/>
        <rFont val="微软雅黑"/>
        <charset val="134"/>
      </rPr>
      <t>1
用architecture的角度解释了keystone，so，clarify</t>
    </r>
  </si>
  <si>
    <r>
      <rPr>
        <sz val="11"/>
        <color theme="1"/>
        <rFont val="微软雅黑"/>
        <charset val="134"/>
      </rPr>
      <t>1+</t>
    </r>
    <r>
      <rPr>
        <sz val="11"/>
        <color rgb="FFFF0000"/>
        <rFont val="微软雅黑"/>
        <charset val="134"/>
      </rPr>
      <t>2
错选项未提及
；没注意专业术语后面的解释</t>
    </r>
  </si>
  <si>
    <t>1
没仔细听重听题</t>
  </si>
  <si>
    <t>Understanding the speaker's attitude
What is the professor's opinion of X
What does the woman mean when she say this</t>
  </si>
  <si>
    <r>
      <rPr>
        <sz val="11"/>
        <color rgb="FFFF0000"/>
        <rFont val="微软雅黑"/>
        <charset val="134"/>
      </rPr>
      <t>1</t>
    </r>
    <r>
      <rPr>
        <sz val="11"/>
        <color theme="1"/>
        <rFont val="微软雅黑"/>
        <charset val="134"/>
      </rPr>
      <t xml:space="preserve">/1
</t>
    </r>
    <r>
      <rPr>
        <sz val="11"/>
        <color rgb="FFFF0000"/>
        <rFont val="微软雅黑"/>
        <charset val="134"/>
      </rPr>
      <t>要搞清上下文关系，居然还剩 70% left，肯定是有用的。所以是suprise.
同时注意信号词，only a fraction contains info.
incredible</t>
    </r>
  </si>
  <si>
    <t>1
重听题只专注于重听的内容</t>
  </si>
  <si>
    <t>Connecting Information Question</t>
  </si>
  <si>
    <t>Understanding Organization
How is the lecture organized</t>
  </si>
  <si>
    <t>1 attitude changes</t>
  </si>
  <si>
    <t>Connecting Content
Table question;Logic relationship between opinions</t>
  </si>
  <si>
    <t>Making inferences(Imply, infer)</t>
  </si>
  <si>
    <r>
      <rPr>
        <sz val="11"/>
        <color rgb="FFFF0000"/>
        <rFont val="微软雅黑"/>
        <charset val="134"/>
      </rPr>
      <t>1</t>
    </r>
    <r>
      <rPr>
        <sz val="11"/>
        <color theme="1"/>
        <rFont val="微软雅黑"/>
        <charset val="134"/>
      </rPr>
      <t xml:space="preserve">/1
</t>
    </r>
    <r>
      <rPr>
        <sz val="11"/>
        <color rgb="FFFF0000"/>
        <rFont val="微软雅黑"/>
        <charset val="134"/>
      </rPr>
      <t>完全没听懂TM和TMray的关系</t>
    </r>
  </si>
  <si>
    <t>1
要认真听重听题的每一个词</t>
  </si>
  <si>
    <t>1 没有表示反对</t>
  </si>
  <si>
    <t>1
除了microclimate外没提到冷血动物用其他方式调节体温
正确选项是因为：Of course with reptiles, it’s a balancing act</t>
  </si>
  <si>
    <t>1 I barely recognize couples of paragraphs表明被改了很多。上文别夸出色，这里其实想说不是他的功劳，而不是惊讶</t>
  </si>
  <si>
    <t>Raw Points</t>
  </si>
  <si>
    <t>Points</t>
  </si>
  <si>
    <t>systhesis</t>
  </si>
  <si>
    <t>panting</t>
  </si>
  <si>
    <t>喘气</t>
  </si>
  <si>
    <t>reserve</t>
  </si>
  <si>
    <t>保留</t>
  </si>
  <si>
    <t>When we tap our memory</t>
  </si>
  <si>
    <t>hooked</t>
  </si>
  <si>
    <t>入迷了</t>
  </si>
  <si>
    <t>substantial</t>
  </si>
  <si>
    <t>大量的</t>
  </si>
  <si>
    <t>Sounds like you’ve got a real knack for this.</t>
  </si>
  <si>
    <t>it’s still contested somewhat</t>
  </si>
  <si>
    <t>photo receptors</t>
  </si>
  <si>
    <t>光感受器</t>
  </si>
  <si>
    <t>bustling with unpleasant traffic congestions</t>
  </si>
  <si>
    <t>we were swamped with applications</t>
  </si>
  <si>
    <t>makes our predictions fall short of reality</t>
  </si>
  <si>
    <t>识别</t>
  </si>
  <si>
    <t>proximity to potential customers</t>
  </si>
  <si>
    <t>陨星</t>
  </si>
  <si>
    <t>dizziness</t>
  </si>
  <si>
    <t>眩晕</t>
  </si>
  <si>
    <t>TPO 15 （to be a reporter, psy, geo,  performance in Bio class, Art His, Bio)</t>
  </si>
  <si>
    <t>TPO 16</t>
  </si>
  <si>
    <t>To be a reporter</t>
  </si>
  <si>
    <t>Distraction（psy）</t>
  </si>
  <si>
    <t>Geologic time period（geolo）</t>
  </si>
  <si>
    <t>performance in biology exam</t>
  </si>
  <si>
    <t>Palimsest(art history )</t>
  </si>
  <si>
    <t>Hydrothermal vents(biology)</t>
  </si>
  <si>
    <t>Reserve A Rehearsal Space On Campus</t>
  </si>
  <si>
    <t>Lechugilla Cave（geo）
单词不难 逻辑很好</t>
  </si>
  <si>
    <t>Paino(Art History)</t>
  </si>
  <si>
    <t>Reschedule for a test</t>
  </si>
  <si>
    <t>foraging behavior（bio）</t>
  </si>
  <si>
    <r>
      <rPr>
        <sz val="11"/>
        <color theme="1"/>
        <rFont val="微软雅黑"/>
        <charset val="134"/>
      </rPr>
      <t>stained-glass（art history）
记的太多，没理清关系，art history关注一下</t>
    </r>
    <r>
      <rPr>
        <b/>
        <sz val="11"/>
        <color theme="1"/>
        <rFont val="微软雅黑"/>
        <charset val="134"/>
      </rPr>
      <t>时间</t>
    </r>
  </si>
  <si>
    <r>
      <rPr>
        <sz val="11"/>
        <color theme="1"/>
        <rFont val="微软雅黑"/>
        <charset val="134"/>
      </rPr>
      <t xml:space="preserve">2 提到了两次cell division
First time: micro-&gt;diagram-&gt;...-&gt;each stages of </t>
    </r>
    <r>
      <rPr>
        <b/>
        <sz val="11"/>
        <color theme="1"/>
        <rFont val="微软雅黑"/>
        <charset val="134"/>
      </rPr>
      <t>cell division;</t>
    </r>
    <r>
      <rPr>
        <sz val="11"/>
        <color theme="1"/>
        <rFont val="微软雅黑"/>
        <charset val="134"/>
      </rPr>
      <t xml:space="preserve">
Second time: miss questions of </t>
    </r>
    <r>
      <rPr>
        <b/>
        <sz val="11"/>
        <color theme="1"/>
        <rFont val="微软雅黑"/>
        <charset val="134"/>
      </rPr>
      <t>cell divisions</t>
    </r>
    <r>
      <rPr>
        <sz val="11"/>
        <color theme="1"/>
        <rFont val="微软雅黑"/>
        <charset val="134"/>
      </rPr>
      <t xml:space="preserve"> in exam</t>
    </r>
  </si>
  <si>
    <r>
      <rPr>
        <sz val="11"/>
        <color theme="1"/>
        <rFont val="微软雅黑"/>
        <charset val="134"/>
      </rPr>
      <t xml:space="preserve">1 三次提到prayer book；
本文重点在scribe没懂什么意思
a book of </t>
    </r>
    <r>
      <rPr>
        <b/>
        <sz val="11"/>
        <color theme="1"/>
        <rFont val="微软雅黑"/>
        <charset val="134"/>
      </rPr>
      <t>prayers</t>
    </r>
    <r>
      <rPr>
        <sz val="11"/>
        <color theme="1"/>
        <rFont val="微软雅黑"/>
        <charset val="134"/>
      </rPr>
      <t xml:space="preserve"> from the Middle Ages sold in an art auction for a lot of money;
when a scribe used the parchment to make a </t>
    </r>
    <r>
      <rPr>
        <b/>
        <sz val="11"/>
        <color theme="1"/>
        <rFont val="微软雅黑"/>
        <charset val="134"/>
      </rPr>
      <t>prayer book</t>
    </r>
    <r>
      <rPr>
        <sz val="11"/>
        <color theme="1"/>
        <rFont val="微软雅黑"/>
        <charset val="134"/>
      </rPr>
      <t xml:space="preserve">;
a scholar came across the </t>
    </r>
    <r>
      <rPr>
        <b/>
        <sz val="11"/>
        <color theme="1"/>
        <rFont val="微软雅黑"/>
        <charset val="134"/>
      </rPr>
      <t>prayer book</t>
    </r>
    <r>
      <rPr>
        <sz val="11"/>
        <color theme="1"/>
        <rFont val="微软雅黑"/>
        <charset val="134"/>
      </rPr>
      <t xml:space="preserve"> in the library 
+</t>
    </r>
    <r>
      <rPr>
        <sz val="11"/>
        <color rgb="FFFF0000"/>
        <rFont val="微软雅黑"/>
        <charset val="134"/>
      </rPr>
      <t>1</t>
    </r>
    <r>
      <rPr>
        <sz val="11"/>
        <color theme="1"/>
        <rFont val="微软雅黑"/>
        <charset val="134"/>
      </rPr>
      <t xml:space="preserve">
</t>
    </r>
    <r>
      <rPr>
        <sz val="11"/>
        <color rgb="FFFF0000"/>
        <rFont val="微软雅黑"/>
        <charset val="134"/>
      </rPr>
      <t>Archimedes’ writings were originally done on the papyrus scrolls.
这个parchment是scribe的copy</t>
    </r>
  </si>
  <si>
    <r>
      <rPr>
        <sz val="11"/>
        <color theme="1"/>
        <rFont val="微软雅黑"/>
        <charset val="134"/>
      </rPr>
      <t>2
忽略了challenge这个词；
First, I’d like to talk about some discoveries that have challenged one of these fundamental assumptions about what you need in order to have a biological community.
fundamental 都需要</t>
    </r>
    <r>
      <rPr>
        <b/>
        <sz val="11"/>
        <color theme="1"/>
        <rFont val="微软雅黑"/>
        <charset val="134"/>
      </rPr>
      <t>photosynthesis</t>
    </r>
  </si>
  <si>
    <r>
      <rPr>
        <sz val="11"/>
        <color theme="1"/>
        <rFont val="微软雅黑"/>
        <charset val="134"/>
      </rPr>
      <t>2+</t>
    </r>
    <r>
      <rPr>
        <sz val="11"/>
        <color rgb="FFFF0000"/>
        <rFont val="微软雅黑"/>
        <charset val="134"/>
      </rPr>
      <t xml:space="preserve">1
carbonic  acid没有形成passage
</t>
    </r>
    <r>
      <rPr>
        <sz val="11"/>
        <rFont val="微软雅黑"/>
        <charset val="134"/>
      </rPr>
      <t xml:space="preserve">question is: The professor mentions parts of the </t>
    </r>
    <r>
      <rPr>
        <b/>
        <sz val="11"/>
        <rFont val="微软雅黑"/>
        <charset val="134"/>
      </rPr>
      <t>process</t>
    </r>
    <r>
      <rPr>
        <sz val="11"/>
        <rFont val="微软雅黑"/>
        <charset val="134"/>
      </rPr>
      <t xml:space="preserve"> involved in the </t>
    </r>
    <r>
      <rPr>
        <b/>
        <sz val="11"/>
        <rFont val="微软雅黑"/>
        <charset val="134"/>
      </rPr>
      <t>formation of Lechuguilla Cave</t>
    </r>
    <r>
      <rPr>
        <sz val="11"/>
        <rFont val="微软雅黑"/>
        <charset val="134"/>
      </rPr>
      <t>.
2 types of caves are introduced, most of them depend on surface, but not Lechuguilla Cave which is formed by sulfide acid underground</t>
    </r>
  </si>
  <si>
    <r>
      <rPr>
        <sz val="11"/>
        <color theme="1"/>
        <rFont val="微软雅黑"/>
        <charset val="134"/>
      </rPr>
      <t>3+</t>
    </r>
    <r>
      <rPr>
        <sz val="11"/>
        <color rgb="FFFF0000"/>
        <rFont val="微软雅黑"/>
        <charset val="134"/>
      </rPr>
      <t>1</t>
    </r>
  </si>
  <si>
    <r>
      <rPr>
        <sz val="11"/>
        <color theme="1"/>
        <rFont val="微软雅黑"/>
        <charset val="134"/>
      </rPr>
      <t>2+</t>
    </r>
    <r>
      <rPr>
        <sz val="11"/>
        <color rgb="FFFF0000"/>
        <rFont val="微软雅黑"/>
        <charset val="134"/>
      </rPr>
      <t>1
up until 16 centries=before 16 centries....在此之前都是stained glass的point</t>
    </r>
  </si>
  <si>
    <r>
      <rPr>
        <sz val="11"/>
        <color theme="1"/>
        <rFont val="微软雅黑"/>
        <charset val="134"/>
      </rPr>
      <t>2+</t>
    </r>
    <r>
      <rPr>
        <sz val="11"/>
        <color rgb="FFFF0000"/>
        <rFont val="微软雅黑"/>
        <charset val="134"/>
      </rPr>
      <t>1</t>
    </r>
    <r>
      <rPr>
        <sz val="11"/>
        <color theme="1"/>
        <rFont val="微软雅黑"/>
        <charset val="134"/>
      </rPr>
      <t xml:space="preserve">
</t>
    </r>
    <r>
      <rPr>
        <sz val="11"/>
        <color rgb="FFFF0000"/>
        <rFont val="微软雅黑"/>
        <charset val="134"/>
      </rPr>
      <t xml:space="preserve">except for small porpotions not deciphered </t>
    </r>
  </si>
  <si>
    <t>1
i don't need to spell it out for u
没有提到term，而是一众为patron服务的作曲家</t>
  </si>
  <si>
    <t>1
没听见take advantage of</t>
  </si>
  <si>
    <t>limestone</t>
  </si>
  <si>
    <t>石灰岩</t>
  </si>
  <si>
    <t>典型的</t>
  </si>
  <si>
    <t>Well, that’s not too surprising, is it?
No, it’s not.</t>
  </si>
  <si>
    <r>
      <rPr>
        <sz val="11"/>
        <color theme="1"/>
        <rFont val="微软雅黑"/>
        <charset val="134"/>
      </rPr>
      <t xml:space="preserve"> I say this because your work on the la</t>
    </r>
    <r>
      <rPr>
        <sz val="11"/>
        <color rgb="FFFFC000"/>
        <rFont val="微软雅黑"/>
        <charset val="134"/>
      </rPr>
      <t>b pr</t>
    </r>
    <r>
      <rPr>
        <sz val="11"/>
        <color theme="1"/>
        <rFont val="微软雅黑"/>
        <charset val="134"/>
      </rPr>
      <t xml:space="preserve">oject was </t>
    </r>
    <r>
      <rPr>
        <sz val="11"/>
        <color rgb="FFFF0000"/>
        <rFont val="微软雅黑"/>
        <charset val="134"/>
      </rPr>
      <t>exemplary</t>
    </r>
    <r>
      <rPr>
        <sz val="11"/>
        <color theme="1"/>
        <rFont val="微软雅黑"/>
        <charset val="134"/>
      </rPr>
      <t>.</t>
    </r>
  </si>
  <si>
    <t>Let alone singing!</t>
  </si>
  <si>
    <t>除了唱歌呢</t>
  </si>
  <si>
    <t>So that means that now people weren’t really noticing the star field at all.</t>
  </si>
  <si>
    <t>perceive but not notice</t>
  </si>
  <si>
    <t>牲畜</t>
  </si>
  <si>
    <r>
      <rPr>
        <sz val="11"/>
        <color theme="1"/>
        <rFont val="微软雅黑"/>
        <charset val="134"/>
      </rPr>
      <t xml:space="preserve">So it wasn’t uncommon for the scribes or monks </t>
    </r>
    <r>
      <rPr>
        <sz val="11"/>
        <color theme="0" tint="-0.35"/>
        <rFont val="微软雅黑"/>
        <charset val="134"/>
      </rPr>
      <t>who</t>
    </r>
    <r>
      <rPr>
        <sz val="11"/>
        <color theme="1"/>
        <rFont val="微软雅黑"/>
        <charset val="134"/>
      </rPr>
      <t xml:space="preserve"> produced the manuscripts</t>
    </r>
  </si>
  <si>
    <t>the phone pretty much rings off the hook</t>
  </si>
  <si>
    <t>lug a piece of wood</t>
  </si>
  <si>
    <r>
      <rPr>
        <sz val="11"/>
        <color theme="1"/>
        <rFont val="微软雅黑"/>
        <charset val="134"/>
      </rPr>
      <t xml:space="preserve">They simply </t>
    </r>
    <r>
      <rPr>
        <sz val="11"/>
        <color rgb="FFFF0000"/>
        <rFont val="微软雅黑"/>
        <charset val="134"/>
      </rPr>
      <t>erased</t>
    </r>
    <r>
      <rPr>
        <sz val="11"/>
        <color theme="1"/>
        <rFont val="微软雅黑"/>
        <charset val="134"/>
      </rPr>
      <t xml:space="preserve"> the ink off the parchment and wrote something new in its place</t>
    </r>
  </si>
  <si>
    <t>auditoriums</t>
  </si>
  <si>
    <t>礼堂</t>
  </si>
  <si>
    <r>
      <rPr>
        <sz val="11"/>
        <color theme="1"/>
        <rFont val="微软雅黑"/>
        <charset val="134"/>
      </rPr>
      <t>including what many n</t>
    </r>
    <r>
      <rPr>
        <sz val="11"/>
        <color rgb="FFFFC000"/>
        <rFont val="微软雅黑"/>
        <charset val="134"/>
      </rPr>
      <t>ow t</t>
    </r>
    <r>
      <rPr>
        <sz val="11"/>
        <color theme="1"/>
        <rFont val="微软雅黑"/>
        <charset val="134"/>
      </rPr>
      <t>hink to be his most important work</t>
    </r>
  </si>
  <si>
    <t>gypsum</t>
  </si>
  <si>
    <t>石膏</t>
  </si>
  <si>
    <t>and beneath the surface writing of the manuscript laid</t>
  </si>
  <si>
    <t>没理解</t>
  </si>
  <si>
    <t>the formations are really something</t>
  </si>
  <si>
    <t>里面形成的物质里面的确有些东西</t>
  </si>
  <si>
    <t>theorems</t>
  </si>
  <si>
    <t>定理</t>
  </si>
  <si>
    <t xml:space="preserve">TPO 17 </t>
  </si>
  <si>
    <t>TPO 18</t>
  </si>
  <si>
    <t>Source Material</t>
  </si>
  <si>
    <t>dating for prehistoric art(art his)</t>
  </si>
  <si>
    <t>Milankovitch Hypothesis（env sci）</t>
  </si>
  <si>
    <t>change working schedule</t>
  </si>
  <si>
    <t>Ancient Egyptian Calendar(History)</t>
  </si>
  <si>
    <t>Octopus（bio）</t>
  </si>
  <si>
    <t>ask for a on-campus job</t>
  </si>
  <si>
    <t>progression of sun spot(astronomy)</t>
  </si>
  <si>
    <t>Greeks copies made by roman(Art history)</t>
  </si>
  <si>
    <r>
      <rPr>
        <sz val="11"/>
        <color theme="1"/>
        <rFont val="微软雅黑"/>
        <charset val="134"/>
      </rPr>
      <t>1+</t>
    </r>
    <r>
      <rPr>
        <sz val="11"/>
        <color rgb="FFFF0000"/>
        <rFont val="微软雅黑"/>
        <charset val="134"/>
      </rPr>
      <t>1
开头就没注意在讲什么，只听到了Shakespeare，so 刚开始就要认真听。只说到了一次Modern staging of ....</t>
    </r>
  </si>
  <si>
    <r>
      <rPr>
        <sz val="11"/>
        <color theme="1"/>
        <rFont val="微软雅黑"/>
        <charset val="134"/>
      </rPr>
      <t>2+</t>
    </r>
    <r>
      <rPr>
        <sz val="11"/>
        <color rgb="FFFF0000"/>
        <rFont val="微软雅黑"/>
        <charset val="134"/>
      </rPr>
      <t>1
没有听清考点前面那句话：</t>
    </r>
    <r>
      <rPr>
        <u/>
        <sz val="11"/>
        <color rgb="FFFF0000"/>
        <rFont val="微软雅黑"/>
        <charset val="134"/>
      </rPr>
      <t>But this only works</t>
    </r>
    <r>
      <rPr>
        <sz val="11"/>
        <color rgb="FFFF0000"/>
        <rFont val="微软雅黑"/>
        <charset val="134"/>
      </rPr>
      <t xml:space="preserve"> if the site hasn’t been touched, and the layers are intact.</t>
    </r>
  </si>
  <si>
    <r>
      <rPr>
        <sz val="11"/>
        <color theme="1"/>
        <rFont val="微软雅黑"/>
        <charset val="134"/>
      </rPr>
      <t>1+</t>
    </r>
    <r>
      <rPr>
        <sz val="11"/>
        <color rgb="FFFF0000"/>
        <rFont val="微软雅黑"/>
        <charset val="134"/>
      </rPr>
      <t>1
注意，这里问的是reveal，不需要回答进一步的推理，只需要回答和本内容直接联系的即可。即：反对了xxx的假设。而不是由进一步研究得到的：locally</t>
    </r>
  </si>
  <si>
    <r>
      <rPr>
        <sz val="11"/>
        <color theme="1"/>
        <rFont val="微软雅黑"/>
        <charset val="134"/>
      </rPr>
      <t>2+</t>
    </r>
    <r>
      <rPr>
        <sz val="11"/>
        <color rgb="FFFF0000"/>
        <rFont val="微软雅黑"/>
        <charset val="134"/>
      </rPr>
      <t>1
重听没认真听</t>
    </r>
  </si>
  <si>
    <r>
      <rPr>
        <sz val="11"/>
        <color rgb="FFFF0000"/>
        <rFont val="微软雅黑"/>
        <charset val="134"/>
      </rPr>
      <t>1</t>
    </r>
    <r>
      <rPr>
        <sz val="11"/>
        <color theme="1"/>
        <rFont val="微软雅黑"/>
        <charset val="134"/>
      </rPr>
      <t xml:space="preserve"> 
没听exchange的内容即：My family hosted a few </t>
    </r>
    <r>
      <rPr>
        <strike/>
        <sz val="11"/>
        <color theme="1"/>
        <rFont val="微软雅黑"/>
        <charset val="134"/>
      </rPr>
      <t>far</t>
    </r>
    <r>
      <rPr>
        <sz val="11"/>
        <color theme="1"/>
        <rFont val="微软雅黑"/>
        <charset val="134"/>
      </rPr>
      <t xml:space="preserve"> foreign exchange students while I was growing up.
同时没有明确他是transfer的，不是exchange的student</t>
    </r>
  </si>
  <si>
    <r>
      <rPr>
        <sz val="11"/>
        <color rgb="FFFF0000"/>
        <rFont val="微软雅黑"/>
        <charset val="134"/>
      </rPr>
      <t>2
没听清对于waiter说了什么，只听到</t>
    </r>
    <r>
      <rPr>
        <b/>
        <sz val="11"/>
        <color rgb="FFFF0000"/>
        <rFont val="微软雅黑"/>
        <charset val="134"/>
      </rPr>
      <t>it doesn't sounds</t>
    </r>
    <r>
      <rPr>
        <sz val="11"/>
        <color rgb="FFFF0000"/>
        <rFont val="微软雅黑"/>
        <charset val="134"/>
      </rPr>
      <t xml:space="preserve"> ...没预判后面要说具体原因
</t>
    </r>
    <r>
      <rPr>
        <sz val="11"/>
        <rFont val="微软雅黑"/>
        <charset val="134"/>
      </rPr>
      <t>Being a waiter, I get to see a lot of the professors, like in a different light, we joke around a little you know. In the classroom, they always have to be pretty formal, but ...</t>
    </r>
    <r>
      <rPr>
        <sz val="11"/>
        <color rgb="FFFF0000"/>
        <rFont val="微软雅黑"/>
        <charset val="134"/>
      </rPr>
      <t xml:space="preserve">
quite a sacrifice: 对于manager来说是个sacrifice</t>
    </r>
  </si>
  <si>
    <r>
      <rPr>
        <sz val="11"/>
        <color rgb="FFFF0000"/>
        <rFont val="微软雅黑"/>
        <charset val="134"/>
      </rPr>
      <t>1</t>
    </r>
    <r>
      <rPr>
        <sz val="11"/>
        <color theme="1"/>
        <rFont val="微软雅黑"/>
        <charset val="134"/>
      </rPr>
      <t xml:space="preserve">
And it’s </t>
    </r>
    <r>
      <rPr>
        <b/>
        <sz val="11"/>
        <color theme="1"/>
        <rFont val="微软雅黑"/>
        <charset val="134"/>
      </rPr>
      <t>truly amazing</t>
    </r>
    <r>
      <rPr>
        <sz val="11"/>
        <color theme="1"/>
        <rFont val="微软雅黑"/>
        <charset val="134"/>
      </rPr>
      <t xml:space="preserve"> how well it can blend in with its surroundings. You can easily swim within a few feet of an octopus and never see it. 教授说了amazing，所以是论证amazing，而不是解释</t>
    </r>
  </si>
  <si>
    <r>
      <rPr>
        <sz val="11"/>
        <color rgb="FFFF0000"/>
        <rFont val="微软雅黑"/>
        <charset val="134"/>
      </rPr>
      <t>1</t>
    </r>
    <r>
      <rPr>
        <sz val="11"/>
        <color theme="1"/>
        <rFont val="微软雅黑"/>
        <charset val="134"/>
      </rPr>
      <t xml:space="preserve">
提到现在只有early morning, late night and weekend;
同时you'd probably end up with a bit of everything rather than a regular sopt
都是在说时间不太好</t>
    </r>
  </si>
  <si>
    <r>
      <rPr>
        <sz val="11"/>
        <color theme="1"/>
        <rFont val="微软雅黑"/>
        <charset val="134"/>
      </rPr>
      <t xml:space="preserve">the calendar </t>
    </r>
    <r>
      <rPr>
        <b/>
        <sz val="11"/>
        <color theme="1"/>
        <rFont val="微软雅黑"/>
        <charset val="134"/>
      </rPr>
      <t>got out of step with</t>
    </r>
    <r>
      <rPr>
        <sz val="11"/>
        <color theme="1"/>
        <rFont val="微软雅黑"/>
        <charset val="134"/>
      </rPr>
      <t xml:space="preserve"> seasons and the flooding of the Nile, but for </t>
    </r>
    <r>
      <rPr>
        <b/>
        <sz val="11"/>
        <color theme="1"/>
        <rFont val="微软雅黑"/>
        <charset val="134"/>
      </rPr>
      <t>bureaucratic</t>
    </r>
    <r>
      <rPr>
        <sz val="11"/>
        <color theme="1"/>
        <rFont val="微软雅黑"/>
        <charset val="134"/>
      </rPr>
      <t xml:space="preserve"> purposes, they didn’t mind</t>
    </r>
  </si>
  <si>
    <t>与...脱离了关系；官方的</t>
  </si>
  <si>
    <t>TPO 18-4，5，6</t>
  </si>
  <si>
    <t>TPO 19</t>
  </si>
  <si>
    <t>possible participation for a research project</t>
  </si>
  <si>
    <t>Spice(Europe History)</t>
  </si>
  <si>
    <t>North American wood frog (Biology)</t>
  </si>
  <si>
    <t>Ask a point raised in a lecture</t>
  </si>
  <si>
    <t>Tree model (linguist)</t>
  </si>
  <si>
    <r>
      <rPr>
        <sz val="11"/>
        <color theme="1"/>
        <rFont val="微软雅黑"/>
        <charset val="134"/>
      </rPr>
      <t xml:space="preserve">optical astronomy and radio astronomy(Astro)
</t>
    </r>
    <r>
      <rPr>
        <b/>
        <sz val="11"/>
        <color rgb="FFFF0000"/>
        <rFont val="微软雅黑"/>
        <charset val="134"/>
      </rPr>
      <t>问答一定要记</t>
    </r>
  </si>
  <si>
    <t>spartina（marine biology）</t>
  </si>
  <si>
    <t>CxxxBxxx(Art His)
更多地记和讲座主题相关的内容</t>
  </si>
  <si>
    <t>1
主要说了visible light, radio waves，但都说了存在缺陷，所以是difficulties</t>
  </si>
  <si>
    <r>
      <rPr>
        <sz val="11"/>
        <color rgb="FFFF0000"/>
        <rFont val="微软雅黑"/>
        <charset val="134"/>
      </rPr>
      <t xml:space="preserve">1
主要是在说一些programs that not broadcast,看看是否在学生中popular看看是否会喜欢这个episode的节目。
</t>
    </r>
    <r>
      <rPr>
        <b/>
        <sz val="11"/>
        <color rgb="FFFF0000"/>
        <rFont val="微软雅黑"/>
        <charset val="134"/>
      </rPr>
      <t>the network may actually reconsider putting it on the air.</t>
    </r>
  </si>
  <si>
    <t>2
通篇没有提spice市场的regulate，提到的是卖spoiled meat；
if they can afford spices, they can afford fresh meat可以推出：fresh meat的价格比spices的价格低</t>
  </si>
  <si>
    <r>
      <rPr>
        <sz val="11"/>
        <color theme="1"/>
        <rFont val="微软雅黑"/>
        <charset val="134"/>
      </rPr>
      <t>2+</t>
    </r>
    <r>
      <rPr>
        <sz val="11"/>
        <color rgb="FFFF0000"/>
        <rFont val="微软雅黑"/>
        <charset val="134"/>
      </rPr>
      <t>1
glucose是在antifreeze里提到的，和thawing process没有关系</t>
    </r>
  </si>
  <si>
    <r>
      <rPr>
        <sz val="11"/>
        <rFont val="微软雅黑"/>
        <charset val="134"/>
      </rPr>
      <t>2+</t>
    </r>
    <r>
      <rPr>
        <sz val="11"/>
        <color rgb="FFFF0000"/>
        <rFont val="微软雅黑"/>
        <charset val="134"/>
      </rPr>
      <t xml:space="preserve">1
说了很多maybe：
And there might be several reasons why languages such as these had so much in common. </t>
    </r>
    <r>
      <rPr>
        <b/>
        <sz val="11"/>
        <color rgb="FFFF0000"/>
        <rFont val="微软雅黑"/>
        <charset val="134"/>
      </rPr>
      <t>Maybe</t>
    </r>
    <r>
      <rPr>
        <sz val="11"/>
        <color rgb="FFFF0000"/>
        <rFont val="微软雅黑"/>
        <charset val="134"/>
      </rPr>
      <t xml:space="preserve"> it happened by chance, </t>
    </r>
    <r>
      <rPr>
        <b/>
        <sz val="11"/>
        <color rgb="FFFF0000"/>
        <rFont val="微软雅黑"/>
        <charset val="134"/>
      </rPr>
      <t>maybe</t>
    </r>
    <r>
      <rPr>
        <sz val="11"/>
        <color rgb="FFFF0000"/>
        <rFont val="微软雅黑"/>
        <charset val="134"/>
      </rPr>
      <t xml:space="preserve"> one language was heavily influenced by borrowed words from the other. </t>
    </r>
    <r>
      <rPr>
        <b/>
        <sz val="11"/>
        <color rgb="FFFF0000"/>
        <rFont val="微软雅黑"/>
        <charset val="134"/>
      </rPr>
      <t>Maybe</t>
    </r>
    <r>
      <rPr>
        <sz val="11"/>
        <color rgb="FFFF0000"/>
        <rFont val="微软雅黑"/>
        <charset val="134"/>
      </rPr>
      <t xml:space="preserve"> the same source.....</t>
    </r>
  </si>
  <si>
    <r>
      <rPr>
        <sz val="11"/>
        <color theme="1"/>
        <rFont val="微软雅黑"/>
        <charset val="134"/>
      </rPr>
      <t>1+</t>
    </r>
    <r>
      <rPr>
        <sz val="11"/>
        <color rgb="FFFF0000"/>
        <rFont val="微软雅黑"/>
        <charset val="134"/>
      </rPr>
      <t>1
One problem is that radio waves from these faraway objects, even though they can get through, are extremely faint.
Two is interference</t>
    </r>
  </si>
  <si>
    <t>3
instructor是她自己，所以不选；
提到了为president作画，所以和politian有connection，选
提到了she has high regard for xxx，both of them use this technique所以选
BG不清楚用于强调人物</t>
  </si>
  <si>
    <r>
      <rPr>
        <sz val="11"/>
        <color theme="1"/>
        <rFont val="微软雅黑"/>
        <charset val="134"/>
      </rPr>
      <t>1+</t>
    </r>
    <r>
      <rPr>
        <sz val="11"/>
        <color rgb="FFFF0000"/>
        <rFont val="微软雅黑"/>
        <charset val="134"/>
      </rPr>
      <t>1
What’s reflecting the light is not salt from seawater that has evaporated, although that’s a good guess
这句话主要是在说xxx是错误的，而没有提及正确的</t>
    </r>
  </si>
  <si>
    <t>1
记了太多没用的，重要的没记
Now, the undefined background also shows how Cecilia Beaux was influenced by the French Impressionists who believed</t>
  </si>
  <si>
    <t>1
他说自己从来没见过MW，因为不是imply的题，所以不用进一步推测。没见过，就是很不幸，而错选项说他认为需要carefully regulated，是需要推测的。unfortunate = 不幸的</t>
  </si>
  <si>
    <r>
      <rPr>
        <b/>
        <sz val="11"/>
        <color rgb="FFFF0000"/>
        <rFont val="微软雅黑"/>
        <charset val="134"/>
      </rPr>
      <t>1</t>
    </r>
    <r>
      <rPr>
        <sz val="11"/>
        <color rgb="FFFF0000"/>
        <rFont val="微软雅黑"/>
        <charset val="134"/>
      </rPr>
      <t xml:space="preserve">
This painting shows how insightful Cecilia Beaux was as a portrait artist. Besides her excellent technical skills, like her use of brushstroke and color to make an impression, Beaux’s perspective comes through. Her portraits reveal her own interpretation of her subject’s state of mind. This is what it’s all about, </t>
    </r>
    <r>
      <rPr>
        <b/>
        <sz val="11"/>
        <color rgb="FFFF0000"/>
        <rFont val="微软雅黑"/>
        <charset val="134"/>
      </rPr>
      <t>not just likelinesses.</t>
    </r>
  </si>
  <si>
    <t>1
well, you tell me....</t>
  </si>
  <si>
    <t>1
没记录、注意问答
Well, the thing is, with radio astronomy, you can’t just set up a telescope in your backyard and observe stars.</t>
  </si>
  <si>
    <t>1
well, we’re back to reverse osmosis again. By adjusting the......</t>
  </si>
  <si>
    <t>TPO 13-6</t>
  </si>
  <si>
    <t>TPO 20-1 - if need to return books immediately</t>
  </si>
  <si>
    <t>Uh huh, do I really have to?
A和extend没有关系；C和fine没有关系
D的privilege并不是suspend，只是someone had this book</t>
  </si>
  <si>
    <t>TPO 20-3 - Interglacial Periods</t>
  </si>
  <si>
    <t>A的agri是细节；C并没有说strategies，只说到了carbo diox和methane含量升高可以延长interg p，算是细节；D的工业化最后才提到，是细节。B的cycle等同于period</t>
  </si>
  <si>
    <r>
      <rPr>
        <sz val="11"/>
        <color theme="1"/>
        <rFont val="微软雅黑"/>
        <charset val="134"/>
      </rPr>
      <t xml:space="preserve">but we have experienced periodic regular </t>
    </r>
    <r>
      <rPr>
        <b/>
        <sz val="11"/>
        <color theme="1"/>
        <rFont val="微软雅黑"/>
        <charset val="134"/>
      </rPr>
      <t>thaws</t>
    </r>
  </si>
  <si>
    <t>消融，融化</t>
  </si>
  <si>
    <r>
      <rPr>
        <b/>
        <sz val="11"/>
        <color theme="1"/>
        <rFont val="微软雅黑"/>
        <charset val="134"/>
      </rPr>
      <t>pasture</t>
    </r>
    <r>
      <rPr>
        <sz val="11"/>
        <color theme="1"/>
        <rFont val="微软雅黑"/>
        <charset val="134"/>
      </rPr>
      <t xml:space="preserve"> your animals</t>
    </r>
  </si>
  <si>
    <t>放牧</t>
  </si>
  <si>
    <r>
      <rPr>
        <sz val="11"/>
        <color theme="1"/>
        <rFont val="微软雅黑"/>
        <charset val="134"/>
      </rPr>
      <t xml:space="preserve">In fact, back in the 1970s, a lot of theorists were predicting that, you know, the climate would </t>
    </r>
    <r>
      <rPr>
        <b/>
        <sz val="11"/>
        <color theme="1"/>
        <rFont val="微软雅黑"/>
        <charset val="134"/>
      </rPr>
      <t>start to cool</t>
    </r>
    <r>
      <rPr>
        <sz val="11"/>
        <color theme="1"/>
        <rFont val="微软雅黑"/>
        <charset val="134"/>
      </rPr>
      <t xml:space="preserve"> and </t>
    </r>
    <r>
      <rPr>
        <b/>
        <sz val="11"/>
        <color theme="1"/>
        <rFont val="微软雅黑"/>
        <charset val="134"/>
      </rPr>
      <t>we’d slowly enter</t>
    </r>
    <r>
      <rPr>
        <sz val="11"/>
        <color theme="1"/>
        <rFont val="微软雅黑"/>
        <charset val="134"/>
      </rPr>
      <t xml:space="preserve"> into a new Ice Age. And then they were puzzled as to why it didn’t seem to be happening.
本句已经出现在文章末尾了，没有注意到；
预测会缓慢进入，但为什么还没有发生，即为什么现在的inter glacial这么长。
BC均未提到</t>
    </r>
  </si>
  <si>
    <r>
      <rPr>
        <sz val="11"/>
        <color theme="1"/>
        <rFont val="微软雅黑"/>
        <charset val="134"/>
      </rPr>
      <t xml:space="preserve">because there is a </t>
    </r>
    <r>
      <rPr>
        <b/>
        <sz val="11"/>
        <color theme="1"/>
        <rFont val="微软雅黑"/>
        <charset val="134"/>
      </rPr>
      <t>lag</t>
    </r>
    <r>
      <rPr>
        <sz val="11"/>
        <color theme="1"/>
        <rFont val="微软雅黑"/>
        <charset val="134"/>
      </rPr>
      <t xml:space="preserve"> effect</t>
    </r>
  </si>
  <si>
    <t>延迟的</t>
  </si>
  <si>
    <t>leave them to rot</t>
  </si>
  <si>
    <t>任其腐烂</t>
  </si>
  <si>
    <t>注意，是agri相关，B的fossil是indust部分，animal没有导致产生气体，所以没有slow</t>
  </si>
  <si>
    <r>
      <rPr>
        <sz val="11"/>
        <color theme="1"/>
        <rFont val="微软雅黑"/>
        <charset val="134"/>
      </rPr>
      <t xml:space="preserve">you </t>
    </r>
    <r>
      <rPr>
        <b/>
        <sz val="11"/>
        <color theme="1"/>
        <rFont val="微软雅黑"/>
        <charset val="134"/>
      </rPr>
      <t>slip back</t>
    </r>
    <r>
      <rPr>
        <sz val="11"/>
        <color theme="1"/>
        <rFont val="微软雅黑"/>
        <charset val="134"/>
      </rPr>
      <t xml:space="preserve"> into an Ice Age</t>
    </r>
  </si>
  <si>
    <t>回到</t>
  </si>
  <si>
    <r>
      <rPr>
        <sz val="11"/>
        <color theme="1"/>
        <rFont val="微软雅黑"/>
        <charset val="134"/>
      </rPr>
      <t xml:space="preserve">so we are entering into </t>
    </r>
    <r>
      <rPr>
        <b/>
        <sz val="11"/>
        <color theme="1"/>
        <rFont val="微软雅黑"/>
        <charset val="134"/>
      </rPr>
      <t xml:space="preserve">uncharted </t>
    </r>
    <r>
      <rPr>
        <sz val="11"/>
        <color theme="1"/>
        <rFont val="微软雅黑"/>
        <charset val="134"/>
      </rPr>
      <t>territory now</t>
    </r>
  </si>
  <si>
    <t>未知的</t>
  </si>
  <si>
    <r>
      <rPr>
        <sz val="11"/>
        <color theme="1"/>
        <rFont val="微软雅黑"/>
        <charset val="134"/>
      </rPr>
      <t>Um, so, we’re entering into uncharted territory now, uh, in terms of the amount of carbon dioxide, the concentrations of carbon dioxide that are now being put into the atmosphere, the result of industrialization, and the use of fossil fuels.
幻想industrial一定是不好的，所以会加速，没有关注信号词，</t>
    </r>
    <r>
      <rPr>
        <b/>
        <sz val="11"/>
        <color theme="1"/>
        <rFont val="微软雅黑"/>
        <charset val="134"/>
      </rPr>
      <t xml:space="preserve">uncharted
</t>
    </r>
    <r>
      <rPr>
        <sz val="11"/>
        <color theme="1"/>
        <rFont val="微软雅黑"/>
        <charset val="134"/>
      </rPr>
      <t>A的decrease没有提到；B没有提到加速；
C在说工业的时候没有提到agri</t>
    </r>
  </si>
  <si>
    <r>
      <rPr>
        <sz val="11"/>
        <color theme="1"/>
        <rFont val="微软雅黑"/>
        <charset val="134"/>
      </rPr>
      <t xml:space="preserve">Now, scientists have tended to regard ...the ...uh ...agricultural revolution as a </t>
    </r>
    <r>
      <rPr>
        <b/>
        <sz val="11"/>
        <color theme="1"/>
        <rFont val="微软雅黑"/>
        <charset val="134"/>
      </rPr>
      <t>beneficiary</t>
    </r>
    <r>
      <rPr>
        <sz val="11"/>
        <color theme="1"/>
        <rFont val="微软雅黑"/>
        <charset val="134"/>
      </rPr>
      <t xml:space="preserve"> of the ...uh ...</t>
    </r>
    <r>
      <rPr>
        <b/>
        <sz val="11"/>
        <color theme="1"/>
        <rFont val="微软雅黑"/>
        <charset val="134"/>
      </rPr>
      <t>fortuitous</t>
    </r>
    <r>
      <rPr>
        <sz val="11"/>
        <color theme="1"/>
        <rFont val="微软雅黑"/>
        <charset val="134"/>
      </rPr>
      <t xml:space="preserve"> shift in climate</t>
    </r>
  </si>
  <si>
    <t>受益者；偶然的</t>
  </si>
  <si>
    <t>TPO 19-2</t>
  </si>
  <si>
    <t>A 是related的；
B 没有说哪个错，都说的是maybe；
C 没有说how xx sound，只是说了几种可能的解释</t>
  </si>
  <si>
    <r>
      <rPr>
        <sz val="11"/>
        <color theme="1"/>
        <rFont val="微软雅黑"/>
        <charset val="134"/>
      </rPr>
      <t xml:space="preserve">doesn’t really </t>
    </r>
    <r>
      <rPr>
        <b/>
        <sz val="11"/>
        <color theme="1"/>
        <rFont val="微软雅黑"/>
        <charset val="134"/>
      </rPr>
      <t>do justice</t>
    </r>
    <r>
      <rPr>
        <sz val="11"/>
        <color theme="1"/>
        <rFont val="微软雅黑"/>
        <charset val="134"/>
      </rPr>
      <t xml:space="preserve"> to all the variations within that language</t>
    </r>
  </si>
  <si>
    <t>show</t>
  </si>
  <si>
    <t>TPO 19-3</t>
  </si>
  <si>
    <t>态度题只要听力没出一摸一样的词就选最泛泛的。beyond control了所以已经不能regulated了，且全文没提到regulated，这题是态度，而不是imply。！！！！又说have never seen所以是很不幸，且还有ironic，所以是B</t>
  </si>
  <si>
    <t>Yeah, it is neat how they do it,</t>
  </si>
  <si>
    <t>TPO 19-5</t>
  </si>
  <si>
    <t>B air tube完全没关系
C 没有说到damage
D 没说到other plant</t>
  </si>
  <si>
    <t>What’s reflecting the light is not salt from seawater that has evaporated
说这是一个不错的猜想，但事实是.....
但这是在prof后面说的一句话才说的，这一句话只是point out an incorrect conclusion没有说difference</t>
  </si>
  <si>
    <t>TPO 19-6</t>
  </si>
  <si>
    <t>A 没有提到instructors
D 没有提到其他画家
C 提到了xxx president</t>
  </si>
  <si>
    <t>A 提到另一个画家也用了，所以不是unusual
B 提到另一个画家是she has high regards = respect
C 没有说copy
D 没有提到unify</t>
  </si>
  <si>
    <t>Besides her excellent technical skills, like her use of brushstroke and color to make an impression, Beaux’s perspective comes through. Her portraits reveal her own interpretation of her subject’s state of mind. This is what it’s all about, not just likelinesses.
A Besides xxxxx都是在说skill不是最重要的
B 没有seldom之意
C 没有提到informal
D 画的是interpretation而不只是image</t>
  </si>
  <si>
    <t>没听到French impressionist
A的women和children在前面，肯定不选
B正确，提到influenced by xxx
C 没有question之意
D 没有提到contrast</t>
  </si>
  <si>
    <t>TPO 18-4</t>
  </si>
  <si>
    <r>
      <rPr>
        <sz val="11"/>
        <color theme="1"/>
        <rFont val="微软雅黑"/>
        <charset val="134"/>
      </rPr>
      <t xml:space="preserve">B 确实是collect info但和food没有关系
C 是new tv给学生看，而不是generate new tv
D </t>
    </r>
    <r>
      <rPr>
        <b/>
        <sz val="11"/>
        <color theme="1"/>
        <rFont val="微软雅黑"/>
        <charset val="134"/>
      </rPr>
      <t>很有迷惑性，确实提到了学生为什么喜欢，是不是会继续看类似的episode。但是！！最终目的都是去看tv shows是不是在学生种受欢迎，而不是determine soci- factors。或者说，determine soci- 的目的也是为了确定是不是popular</t>
    </r>
  </si>
  <si>
    <t>TPO 18-5</t>
  </si>
  <si>
    <t>A原文提到aren't native有些难辨认，都马上提到had to be imported from east indi -&gt; 不要太专注于记笔记
BCD原文都有明显提到且无干扰；
E的mkt被监管，不是spices被监管，是spoiled meat，所以no</t>
  </si>
  <si>
    <r>
      <rPr>
        <sz val="11"/>
        <color theme="1"/>
        <rFont val="微软雅黑"/>
        <charset val="134"/>
      </rPr>
      <t xml:space="preserve">A提到spice </t>
    </r>
    <r>
      <rPr>
        <sz val="11"/>
        <color theme="1"/>
        <rFont val="宋体"/>
        <charset val="134"/>
      </rPr>
      <t>✔</t>
    </r>
    <r>
      <rPr>
        <sz val="11"/>
        <color theme="1"/>
        <rFont val="微软雅黑"/>
        <charset val="134"/>
      </rPr>
      <t xml:space="preserve"> -&gt; fresh meat </t>
    </r>
    <r>
      <rPr>
        <sz val="11"/>
        <color theme="1"/>
        <rFont val="宋体"/>
        <charset val="134"/>
      </rPr>
      <t>✔</t>
    </r>
    <r>
      <rPr>
        <sz val="11"/>
        <color theme="1"/>
        <rFont val="微软雅黑"/>
        <charset val="134"/>
      </rPr>
      <t xml:space="preserve"> 所以spice比meat贵；
B 表述没有错，但不用于explain为什么EU人不用它们cover up
C 明显提到有police监管spoiled meat的贩卖
D 提到的salt确实是用于从正面explain truth，但是没有提到cheaper</t>
    </r>
  </si>
  <si>
    <t>TPO 18-6</t>
  </si>
  <si>
    <r>
      <rPr>
        <sz val="11"/>
        <color theme="1"/>
        <rFont val="微软雅黑"/>
        <charset val="134"/>
      </rPr>
      <t xml:space="preserve">A没有说优点，只是说amazing；
Brange expanded只是提到，主要在说unusual的点；
</t>
    </r>
    <r>
      <rPr>
        <b/>
        <sz val="11"/>
        <color theme="1"/>
        <rFont val="微软雅黑"/>
        <charset val="134"/>
      </rPr>
      <t>C很有迷惑，但循环系统只是提到，且全文是在说WF一种现象，而不是功能（作用）</t>
    </r>
    <r>
      <rPr>
        <sz val="11"/>
        <color theme="1"/>
        <rFont val="微软雅黑"/>
        <charset val="134"/>
      </rPr>
      <t xml:space="preserve">
Dunusual pheno- 一眼对，但affecting产生了犹豫，认为是WF固有的，而不是影响。但再思考一下，其实正是这种bio response产生的影响，所以affecting没有错</t>
    </r>
  </si>
  <si>
    <t>AB的blood只有在stay阶段提到，和begin没有关系，且提到的也是文中未说的；
C陈述的是事实；
D未提到水会evaporate，只是会形成puddle再freeze</t>
  </si>
  <si>
    <t>A提到了not sure
B只提到了持续时间，没有说freeze和thaw的时间；
C提到inside thaw first
D说产生glucose是在freeze阶段，让inside cell anti-freeze，而不是thaw阶段</t>
  </si>
  <si>
    <t>A后文都是prof在说，所以肯定不是；
B对；
C后文在解释，引导学生自己得出答案；
D和C的本质其实相同，只考虑了一句话，没有考虑后文</t>
  </si>
  <si>
    <t>TPO 18-1</t>
  </si>
  <si>
    <t>A 说完host foreign后就说that's why i'm here;
B 没有提到late，job已经是后文了；
C 全文没有说要成为exchange student，他是transfer来的
D computer是后文工作相关，和exchange没有关系</t>
  </si>
  <si>
    <t>computer course只是employer问到，没有说必须要；
B 的weekend是提到这个岗位extended hours，现在只有很早的morning，很晚的night和weekend，言下之意就是都是大家不想去的时间（没人想在周末上班）
C 剩下的都是不好的时间，所以不想工作太久
D 因为剩下的都是不好的时间，所以大家都想要有regular的working hours</t>
  </si>
  <si>
    <t>TPO 18-3</t>
  </si>
  <si>
    <t>有蒙的嫌疑；
A 文中提到了transport，但没有说heavy；
B非常明显；
C是因为说到when the time came they could use the head of next emperor
D没有提到satisfy和quality</t>
  </si>
  <si>
    <t>TPO 17-1</t>
  </si>
  <si>
    <t>注意，说要找个copy for research paper;
中间提到没有copy，what do i do to interpret xxx
A的influence是speaker在说的，可以通过它的infuence去研究其他production去完成paper，但不是subject；
B的theater最后才提到，肯定不是；
D没有进行对比，全文都在说一个play</t>
  </si>
  <si>
    <t>TPO 17-2</t>
  </si>
  <si>
    <t>A没有说到decomposed；
B在problem里一模一样提到了；
C是推断了，且有lowest，一般是错的；
D没有说broken</t>
  </si>
  <si>
    <t>Don’t get me wrong though, analyzing the styles of prehistoric art can help dating them. But we need to be careful with the idea that artistic development occurs in a straight line, from simple to complex representations.
不要错解我的意思，我们需要摒除艺术品单线发展，即所有艺术品都是从原始到复杂，从粗糙到精细这样的成见。</t>
  </si>
  <si>
    <t>TPO 17-3</t>
  </si>
  <si>
    <t>A没有说到inacurrate；
B对，reveal的是和ocean floor相反的结论；
C的结论是1990年的study解释的；
D已经和orbit没有关系了</t>
  </si>
  <si>
    <t>B是说很难，但主要是告诉学生不讲了</t>
  </si>
  <si>
    <t>TPO 17-4</t>
  </si>
  <si>
    <t>waiter的主要好处是可以joke around with prof in different light;
A 和原文内容一致；
B 没有提到是#1；
C 说了$是一致的；
D 没有说会影响study</t>
  </si>
  <si>
    <t>A 这句话在说，on campus, offer the same $, time is fine都在说prep-food work，所以和waiter没关系了；
B 没有任何longer hours的信息；
C 说的是她为man提供工作做得sacrifice；
D woman有点不高兴了，表示她认为man有点不知好歹，所以正确</t>
  </si>
  <si>
    <t>TPO 17-5</t>
  </si>
  <si>
    <r>
      <rPr>
        <sz val="11"/>
        <color theme="1"/>
        <rFont val="微软雅黑"/>
        <charset val="134"/>
      </rPr>
      <t xml:space="preserve">So the octopus has the ability to mimic both the color and the texture of its environment. And it’s truly amazing how well it can blend in with its surroundings. </t>
    </r>
    <r>
      <rPr>
        <sz val="11"/>
        <color rgb="FFFF0000"/>
        <rFont val="微软雅黑"/>
        <charset val="134"/>
      </rPr>
      <t>You can easily swim within a few feet of an octopus and never see it.
A 肯定错，没有说error；
D 也肯定错，没说misunderstanding；
C 是说提出解释，解释一般会有解释主体，这里是什么呢，有的话应该是blend in，但解释一般会说原理，而不是说例子；
B的illustrate一般就是用例子解释一个观点，还是有区别的。</t>
    </r>
  </si>
  <si>
    <t>TPO 16-1</t>
  </si>
  <si>
    <t>lecture中往往会出现prof反问学生，you know how it was，表示让学生自己得出答案；但conver中，既然老师发问，一定是不知道，不可能出现学生反怼老师的情况。
另外，后面woman解释了一大段，2:30-3:30可能可以，但超出就不行了，所以肯定不是认为老师已经知道答案</t>
  </si>
  <si>
    <t>TPO 16-2</t>
  </si>
  <si>
    <t>A gypsum是residue，形成decorations 没问题；
B gas是reach oxygen in water，不是gypsum，错；
C hydro s是和oxyg mix，没问题；
D S acid是disolve limestone，没问题；
E b是feed on oil,原句，没问题；
F rowing water是surface water，和LC没有关系，是大部分形成的process</t>
  </si>
  <si>
    <t>TPO 16-3</t>
  </si>
  <si>
    <t>前面都在说within relativey narrow social context(即patron主导的music)
B 的乐器没提到；
C 的school没提到；
D 的cost最后才提</t>
  </si>
  <si>
    <t>it was a sign of refinement</t>
  </si>
  <si>
    <t>优雅的标志</t>
  </si>
  <si>
    <r>
      <rPr>
        <sz val="11"/>
        <color theme="1"/>
        <rFont val="微软雅黑"/>
        <charset val="134"/>
      </rPr>
      <t xml:space="preserve">and those who were employed in the services of a specific patron, well, </t>
    </r>
    <r>
      <rPr>
        <b/>
        <sz val="11"/>
        <color theme="1"/>
        <rFont val="微软雅黑"/>
        <charset val="134"/>
      </rPr>
      <t>I don’t have to spell it out for you</t>
    </r>
    <r>
      <rPr>
        <sz val="11"/>
        <color theme="1"/>
        <rFont val="微软雅黑"/>
        <charset val="134"/>
      </rPr>
      <t>, the likes and dislikes of that patron, this would have an effect on what was being composed and performed.
不必</t>
    </r>
    <r>
      <rPr>
        <b/>
        <sz val="11"/>
        <color theme="1"/>
        <rFont val="微软雅黑"/>
        <charset val="134"/>
      </rPr>
      <t>解释清楚</t>
    </r>
    <r>
      <rPr>
        <sz val="11"/>
        <color theme="1"/>
        <rFont val="微软雅黑"/>
        <charset val="134"/>
      </rPr>
      <t>patron这个概念了。它不是一个term，所以A不对，且当时理解为拼写，但这里两个意思都说得通，选寓意更深刻的。</t>
    </r>
  </si>
  <si>
    <t>and I’ll get to that in a minute.</t>
  </si>
  <si>
    <t>我一会儿就会回到这个话题。</t>
  </si>
  <si>
    <t>TPO 16-5</t>
  </si>
  <si>
    <t>选错因为没注意比较关系；
A safe肯定是错的，通过原文就知道不对；
B 正确，比较后明确了是为了save energy
C save energy是为了more offspring，和forage at night 没有关系
D 没有提到</t>
  </si>
  <si>
    <t>TPO 16-6</t>
  </si>
  <si>
    <t>A small size错，应该是a large one cut into piece
B 在制作process itself被colored是对的；
C 主要用于教堂也是对的；
D 没有说到design是复杂还是simple，所以错</t>
  </si>
  <si>
    <t>up until 16 century</t>
  </si>
  <si>
    <t>xxx take advantage of the innovation of electricity;
compound是在16C之前color时提的，无关；
只说了重新开始设计stained-glass，没说用old church的glass，幻想了；
C 符合原文；
D flower的design是新的，但没有说它对popularity有作用</t>
  </si>
  <si>
    <t>revival是因为new tech和重新设计design和使用lead strip，后面的Tiff G都是例子</t>
  </si>
  <si>
    <t>TPO 15-2</t>
  </si>
  <si>
    <t>We examine these layers to learn about different geologic time periods including when they began and ended.
For example, from about 1. 8 million years ago to around 11,000 years ago was the Pleistocene epoch.
举例主要说明前面的用于date period，
A 解释sedi-变化，没有提变化；
B 对前面说的进行例证；
C condition affect 是现象不是论点；
D 没说naming</t>
  </si>
  <si>
    <t>eleven 和 seven没听清</t>
  </si>
  <si>
    <t>TPO 15-4</t>
  </si>
  <si>
    <t>I was so impressed with the way you handled the microscope and the samples of onion cells and, well, how careful you observed and diagramed and interpreted each stage of cell division, and I don’t think you could have done that if you hadn’t understood the chapter.
A 不是preserve，是observe
B 没有说其他cell
C正确
D 没有说different ways to diagram</t>
  </si>
  <si>
    <t>TPO 15-5 2'49-3'46''</t>
  </si>
  <si>
    <t>Parchment is durable, much more so than paper, and it could be reused which came in handy since it was a costly material and in short supply.
A durable没什么好说的；
B 反了，应该是expensive；
C A最初的writing不是在parchment上；
D 1400因为paper出现，所以decreas</t>
  </si>
  <si>
    <t xml:space="preserve">And except for small portions of the text that couldn’t be deciphered, this technique’s been very helpful in seeing Archimedes texts </t>
  </si>
  <si>
    <t>TPO 15-6</t>
  </si>
  <si>
    <t>TPO 14-1</t>
  </si>
  <si>
    <t>B说这个position从开学open到现在是错的，因为说到开学收到的application swamped所以很多，同时提到“one quit”但确实听漏了；
C 没有说additional staff</t>
  </si>
  <si>
    <t>TPO 14-2</t>
  </si>
  <si>
    <t>第一次选对，第二次想选错；
根据文章结构：
A 完全没说到有人不理解；
B 完全没提到written word
C 解释了一下origin used in....
D 这个术语主要是用以解释filling details的</t>
  </si>
  <si>
    <t>TPO 14-3</t>
  </si>
  <si>
    <t>排除法maybe最好；
A 提到了balance act，以及说到snake之类的需要be precise，不能太thin或thick，这是harm；又说rely on MicroC to regulate body temp，这是helpful；
B 文中只提到了这一种方式，没说其他的；
C 没有说waiting for prey；
D 没有说most of their time在一种micro中</t>
  </si>
  <si>
    <t>TPO 14-4</t>
  </si>
  <si>
    <t>prof说到现在的journalism都focus on sci&amp;tech&amp;business，学生自己说对supreme court很感兴趣，prof就说你可以去继续学political sci and pre-law；
因此，A说这个可以帮他强化他感兴趣领域的专业知识，对；
B 没说会认识人帮他找job；
C exp是在law领域的，和business和tech没关系；
D 有提到stu和prof会read 他写的东西，所以是affecting。。。</t>
  </si>
  <si>
    <r>
      <rPr>
        <b/>
        <sz val="11"/>
        <color rgb="FFFF0000"/>
        <rFont val="微软雅黑"/>
        <charset val="134"/>
      </rPr>
      <t>to be honset... = 带有承认自己缺点</t>
    </r>
    <r>
      <rPr>
        <sz val="11"/>
        <color theme="1"/>
        <rFont val="微软雅黑"/>
        <charset val="134"/>
      </rPr>
      <t>、坦率的语气，如果是A，更有可能是to my surprise之类的。所以A错C对；
B 没有表明对改动的负面态度；
D 则是在后文有说改动后自己第二稿有了很大进步，但重听句只说了第一稿做了大量修改，没有make sure的意思</t>
    </r>
  </si>
  <si>
    <t>TPO 14-5</t>
  </si>
  <si>
    <t>So是个重要的信号词，不能漏；
A horizon是一个stone的方式定位的，错；
B pairs是后文提到的；
C Z star也是后文提到的，looking over head
D 文中提到，so easy -&gt; order &gt; far south</t>
  </si>
  <si>
    <t>G island, near the equator, divide the sky
A divide 4 direction去locate 对
B 没有说trade
C 没有说first
D 提到要找star expert就找navi</t>
  </si>
  <si>
    <t>TPO 14-6</t>
  </si>
  <si>
    <t>TPO 13 - 3</t>
  </si>
  <si>
    <r>
      <rPr>
        <sz val="11"/>
        <color theme="1"/>
        <rFont val="微软雅黑"/>
        <charset val="134"/>
      </rPr>
      <t>The term keystone kind of explains itself. In architecture, a keystone in an archway or doorway is the stone that holds the whole thing together and keeps it from collapsing.
A 说了在architecture里的意思，说到explains itself，</t>
    </r>
    <r>
      <rPr>
        <b/>
        <sz val="11"/>
        <color theme="1"/>
        <rFont val="微软雅黑"/>
        <charset val="134"/>
      </rPr>
      <t>所以说在Archi和Bio里也是的意思几乎相同</t>
    </r>
    <r>
      <rPr>
        <sz val="11"/>
        <color theme="1"/>
        <rFont val="微软雅黑"/>
        <charset val="134"/>
      </rPr>
      <t>，所以A不对。</t>
    </r>
    <r>
      <rPr>
        <b/>
        <sz val="11"/>
        <color theme="1"/>
        <rFont val="微软雅黑"/>
        <charset val="134"/>
      </rPr>
      <t>加粗内容其实在后面一句就提到了，Well, that's what a stone species does in ecosys</t>
    </r>
    <r>
      <rPr>
        <sz val="11"/>
        <color theme="1"/>
        <rFont val="微软雅黑"/>
        <charset val="134"/>
      </rPr>
      <t>.
B 说完explains itself以后马上就解释了，所以不是not explain
C 没有earlier的意思
D 是在阐明生物学里应用这个词的意思</t>
    </r>
  </si>
  <si>
    <t>TPO 13 - 4</t>
  </si>
  <si>
    <t>A 说了不喜欢和其他人一起看，错；
B 租借一个video，对；
C video is over here表明现在就可以用，不需要find out
D 只借不买，错</t>
  </si>
  <si>
    <t>sign up / sign in / sign out
报名参加 / 登录 / 租借</t>
  </si>
  <si>
    <t>TPO 13-5</t>
  </si>
  <si>
    <r>
      <rPr>
        <sz val="11"/>
        <color rgb="FFFF0000"/>
        <rFont val="微软雅黑"/>
        <charset val="134"/>
      </rPr>
      <t>Well, think back to the very beginning of this course</t>
    </r>
    <r>
      <rPr>
        <sz val="11"/>
        <color theme="1"/>
        <rFont val="微软雅黑"/>
        <charset val="134"/>
      </rPr>
      <t xml:space="preserve">
A 前后文均没有表现教授对stu的话有赞同的意思，如果understand，会有相应的解释；如that's right but...
B 最开始选B是因为认为the very beginning对应emphasize，但语气中有叹气，一般是个较为负面的态度，如果是强调不应该如此；
C think back the very beginning就是让stu去回忆课程的开始，后文进行了解释，Remember how we define poetry....就是让她自己得出答案</t>
    </r>
  </si>
  <si>
    <t>关注对比点；
A 没有说similarity
B 说know more about Trou ∵ biography -&gt;social class
C wasn't reliable ∵based on fictitious story
D 没有说also historian</t>
  </si>
  <si>
    <t xml:space="preserve"> TPO 13-6</t>
  </si>
  <si>
    <t>A 是其中一段，一个大，一个小，然后就开始讲meteorites
B comet和asteroid讲完就开始讲meteors和meteorite
C nature就是stone，iron，rock，origin就是comet和asteroid
D 太阳系相似度，肯定不对</t>
  </si>
  <si>
    <t>说了大和小；
A 都是从大的而来；
B 没有说outer system
C 含量是后文针对不同meteorite说的
D 大小，对</t>
  </si>
  <si>
    <t>Asteroid &amp; Comet -&gt; debris of planet
A -&gt; Terristrial &lt;- rocky
C -&gt; Gas Giant &lt;- gas
meteroid -&gt; much smaller debris of C &amp; A
1. meteor small -&gt; burn entering earth
2. meteorite -&gt; larger to arrive at earth</t>
  </si>
  <si>
    <t>TPO 12 -1</t>
  </si>
  <si>
    <r>
      <rPr>
        <sz val="11"/>
        <color theme="1"/>
        <rFont val="微软雅黑"/>
        <charset val="134"/>
      </rPr>
      <t xml:space="preserve">Student
Yeah, I never know how much to include. You know…where to draw the line?
Professor
</t>
    </r>
    <r>
      <rPr>
        <b/>
        <sz val="11"/>
        <color theme="1"/>
        <rFont val="微软雅黑"/>
        <charset val="134"/>
      </rPr>
      <t>Tell me about it!</t>
    </r>
    <r>
      <rPr>
        <sz val="11"/>
        <color theme="1"/>
        <rFont val="微软雅黑"/>
        <charset val="134"/>
      </rPr>
      <t xml:space="preserve"> All writers struggle with that one. But it’s something you can learn. That will become more clear with practice. But I think if you just cut out the…emm…
表示yes，ok和赞同；
</t>
    </r>
    <r>
      <rPr>
        <b/>
        <sz val="11"/>
        <color theme="1"/>
        <rFont val="微软雅黑"/>
        <charset val="134"/>
      </rPr>
      <t>tell me about it 
you tell me
you bet</t>
    </r>
  </si>
  <si>
    <t>it’s just too ambitious for the scope of the assignment. 太急功近利了</t>
  </si>
  <si>
    <t>错选B；
A 没有说重复；
B 没有说more clearly
C 没有说语法错误；
D 说了revise the rest，在说fit，所以要改intro</t>
  </si>
  <si>
    <t>TPO 12-2</t>
  </si>
  <si>
    <t>TPO 12-3</t>
  </si>
  <si>
    <r>
      <rPr>
        <sz val="11"/>
        <color theme="1"/>
        <rFont val="微软雅黑"/>
        <charset val="134"/>
      </rPr>
      <t xml:space="preserve">I mean, when Daltons, of all companies, embraces something as </t>
    </r>
    <r>
      <rPr>
        <b/>
        <sz val="11"/>
        <color theme="1"/>
        <rFont val="微软雅黑"/>
        <charset val="134"/>
      </rPr>
      <t xml:space="preserve">radical </t>
    </r>
    <r>
      <rPr>
        <sz val="11"/>
        <color theme="1"/>
        <rFont val="微软雅黑"/>
        <charset val="134"/>
      </rPr>
      <t xml:space="preserve">as MBWA, it really shows you how popular the theory has become.
</t>
    </r>
    <r>
      <rPr>
        <b/>
        <sz val="11"/>
        <color theme="1"/>
        <rFont val="微软雅黑"/>
        <charset val="134"/>
      </rPr>
      <t>radical：very different from the usual or traditional</t>
    </r>
    <r>
      <rPr>
        <sz val="11"/>
        <color theme="1"/>
        <rFont val="微软雅黑"/>
        <charset val="134"/>
      </rPr>
      <t xml:space="preserve">
非常好的错题，
B D用MBWA成功了不奇怪；
C 没有表现负面态度
A和D有些歧义，回归重听部分，like... when company like D radically use MBWA, you can see how it's popular. 逻辑是当D都在用（如此荒谬的）MBWA时就可以看出MBWA的价值和受欢迎程度了。所以没有D led的意思，而是表达D公司的反差让prof很惊讶
</t>
    </r>
    <r>
      <rPr>
        <sz val="11"/>
        <color rgb="FFFF0000"/>
        <rFont val="微软雅黑"/>
        <charset val="134"/>
      </rPr>
      <t>笔记中记了popluar，但不是它导致的popluar，而是popluar导致的D使用，所以D选项不对</t>
    </r>
  </si>
  <si>
    <t>TPO 12-4</t>
  </si>
  <si>
    <t>couldn't be retrieved 不能被检索</t>
  </si>
  <si>
    <t>count too much on it</t>
  </si>
  <si>
    <t>TPO 12-5</t>
  </si>
  <si>
    <t>B 其他音乐只是简单提到，主要是在介绍早年opera从latin到Italy的变化和之后从Italy传播到EU的influence
C 正确
D 没有说not survive, Italy begin -&gt; france adapt -&gt; England adopt</t>
  </si>
  <si>
    <t>persecution 迫害</t>
  </si>
  <si>
    <r>
      <rPr>
        <sz val="11"/>
        <color theme="1"/>
        <rFont val="微软雅黑"/>
        <charset val="134"/>
      </rPr>
      <t>secular 世俗的，非宗教的</t>
    </r>
    <r>
      <rPr>
        <b/>
        <sz val="11"/>
        <color rgb="FFFF0000"/>
        <rFont val="微软雅黑"/>
        <charset val="134"/>
      </rPr>
      <t>非常重要</t>
    </r>
  </si>
  <si>
    <t>vernacular 方言</t>
  </si>
  <si>
    <r>
      <rPr>
        <sz val="11"/>
        <color theme="1"/>
        <rFont val="微软雅黑"/>
        <charset val="134"/>
      </rPr>
      <t xml:space="preserve">第二次选对了。
A 这一段没在说Italy，就在说Opera怎么样怎么样，所以和Italian没有关系；
B 没有说setting，就在说opera以前是啥
C 都在说以前，自然就是前身；
D 还没提到french呢
</t>
    </r>
    <r>
      <rPr>
        <b/>
        <sz val="11"/>
        <color rgb="FFFF0000"/>
        <rFont val="微软雅黑"/>
        <charset val="134"/>
      </rPr>
      <t>resurrected 复兴</t>
    </r>
  </si>
  <si>
    <t>这道题的笔记很有说法，
A 没说很像；
B 没说inspire novelist
C 不是solo，是由harpsichord伴奏
D 说了是#2</t>
  </si>
  <si>
    <t>TPO 12-6</t>
  </si>
  <si>
    <t>really good question -&gt; very important</t>
  </si>
  <si>
    <r>
      <rPr>
        <sz val="11"/>
        <color theme="1"/>
        <rFont val="微软雅黑"/>
        <charset val="134"/>
      </rPr>
      <t>A 没说reliable
B 没提difficult
C 只说了active的在one location，passive的没提；
D no mechanical是passive，</t>
    </r>
    <r>
      <rPr>
        <b/>
        <sz val="11"/>
        <color rgb="FFFF0000"/>
        <rFont val="微软雅黑"/>
        <charset val="134"/>
      </rPr>
      <t>但听成了chemical</t>
    </r>
  </si>
  <si>
    <t>TPO 11-2</t>
  </si>
  <si>
    <t>后文一长串都在解释应该在什么时候给出best performace
AB 在下蛋前后都说是因为没耗费他们太多energy，所以不会
C 说到会在before 他们可以take care of themselves,和independent同义替换；
D 没提到left nest</t>
  </si>
  <si>
    <t>TPO 11-3</t>
  </si>
  <si>
    <t>第二次做还是错了；
一共提到五点受climate影响，其中一点主要受society影响；
第一次选错因为没有注意到D选项同样有climate的原因漏选，纠结后选错。第二次只看到了chimney就觉得对了，没有看其他选项。
A 没有提thickness
B slope 去防止rain accumulation
C windows只说了face south
D 装饰简朴就是主要受society因素，但也有climate因素
E 确实提到了chimney，但是是location</t>
  </si>
  <si>
    <r>
      <rPr>
        <b/>
        <sz val="11"/>
        <color theme="1"/>
        <rFont val="微软雅黑"/>
        <charset val="134"/>
      </rPr>
      <t>keep off</t>
    </r>
    <r>
      <rPr>
        <sz val="11"/>
        <color theme="1"/>
        <rFont val="微软雅黑"/>
        <charset val="134"/>
      </rPr>
      <t xml:space="preserve"> all the rain that accumulates on the roof</t>
    </r>
  </si>
  <si>
    <t>TPO 11-4</t>
  </si>
  <si>
    <r>
      <rPr>
        <sz val="11"/>
        <color theme="1"/>
        <rFont val="微软雅黑"/>
        <charset val="134"/>
      </rPr>
      <t xml:space="preserve">第二次做对了，注意强调的点。
</t>
    </r>
    <r>
      <rPr>
        <b/>
        <sz val="11"/>
        <color theme="1"/>
        <rFont val="微软雅黑"/>
        <charset val="134"/>
      </rPr>
      <t>Yes, I know</t>
    </r>
    <r>
      <rPr>
        <sz val="11"/>
        <color theme="1"/>
        <rFont val="微软雅黑"/>
        <charset val="134"/>
      </rPr>
      <t xml:space="preserve">. That’s why I feel it necessary to point out that even though these applicants’ research interests were similar to yours, we want you to tell us what you think about </t>
    </r>
    <r>
      <rPr>
        <b/>
        <sz val="11"/>
        <color theme="1"/>
        <rFont val="微软雅黑"/>
        <charset val="134"/>
      </rPr>
      <t>the teaching</t>
    </r>
    <r>
      <rPr>
        <sz val="11"/>
        <color theme="1"/>
        <rFont val="微软雅黑"/>
        <charset val="134"/>
      </rPr>
      <t xml:space="preserve"> of all these applicants – your perspective is as a student; how the applicant teaches in the classroom. </t>
    </r>
    <r>
      <rPr>
        <b/>
        <sz val="11"/>
        <color theme="1"/>
        <rFont val="微软雅黑"/>
        <charset val="134"/>
      </rPr>
      <t>That was important to</t>
    </r>
    <r>
      <rPr>
        <sz val="11"/>
        <color theme="1"/>
        <rFont val="微软雅黑"/>
        <charset val="134"/>
      </rPr>
      <t xml:space="preserve"> us.
教授说I know就是她知道man的interest和prof相关，就是要强调从学生观点出发看待teaching，对他们来说很重要。
A 前文提到man想来了，所以不用see if 乐意参加；
B 没有提到disagree的任何内容，mention题不用推断；
C 还是的，man已经同意来了，不用persuade
D 帮助man集中在applicant的teching能力上
</t>
    </r>
  </si>
  <si>
    <t>TPO 11-5</t>
  </si>
  <si>
    <t>A canal和wetland use没有关系；
B 文中没有强调transport crops
C 本段主要在说farmers move south, transform to farmlands, canal就是用于drain water的
D explain how but not why</t>
  </si>
  <si>
    <t>divert water into</t>
  </si>
  <si>
    <t>从两个方面去做，首先BC是完全错误的，完全没提到。而AD是比较干扰的；
首先听到了landscape of xxx 100years ago，还不能完全确定，后文又听到predict temperatre，就明确知道temperature是输出，而非输入，所以landscape data才是对的
原文：We have data about South Florida’s current landscape, emm…the plant cover. And we were able to reconstruct data about its landscape prior to 1900. Then we enter those data, information about what the landscape look like before and after the wetlands were drained.</t>
  </si>
  <si>
    <t>TPO 11-6</t>
  </si>
  <si>
    <r>
      <rPr>
        <sz val="11"/>
        <color theme="1"/>
        <rFont val="微软雅黑"/>
        <charset val="134"/>
      </rPr>
      <t xml:space="preserve">原文开篇就提了，没记录，但记住了。
</t>
    </r>
    <r>
      <rPr>
        <b/>
        <sz val="11"/>
        <color theme="1"/>
        <rFont val="微软雅黑"/>
        <charset val="134"/>
      </rPr>
      <t>说的是if not, you may loss.....</t>
    </r>
  </si>
  <si>
    <t>模考 TPO 44</t>
  </si>
  <si>
    <r>
      <rPr>
        <sz val="11"/>
        <color theme="1"/>
        <rFont val="微软雅黑"/>
        <charset val="134"/>
      </rPr>
      <t>光去记前面的alter shape了，没听；
A 明确的是，改变的是water droplet，不是sunlight，light只是可以在water droplet改变后穿过它们而不会使他们分散，所以AD和light有关，错；
B roll off是后文leaves的inspire，这里是变成thin sheet而不是滑走
其中有一点很重要，</t>
    </r>
    <r>
      <rPr>
        <b/>
        <sz val="11"/>
        <color theme="1"/>
        <rFont val="微软雅黑"/>
        <charset val="134"/>
      </rPr>
      <t>they wear off</t>
    </r>
    <r>
      <rPr>
        <sz val="11"/>
        <color theme="1"/>
        <rFont val="微软雅黑"/>
        <charset val="134"/>
      </rPr>
      <t>，会逐渐失效！！这是说前面那种方法，所以flatten不是新的coating的方法！！</t>
    </r>
  </si>
  <si>
    <t>nano technology 纳米技术；
ultrathin coating 超薄图层</t>
  </si>
  <si>
    <r>
      <rPr>
        <sz val="11"/>
        <color theme="1"/>
        <rFont val="微软雅黑"/>
        <charset val="134"/>
      </rPr>
      <t xml:space="preserve">Now, the kind of </t>
    </r>
    <r>
      <rPr>
        <sz val="11"/>
        <color theme="5"/>
        <rFont val="微软雅黑"/>
        <charset val="134"/>
      </rPr>
      <t>spray-on treatments</t>
    </r>
    <r>
      <rPr>
        <sz val="11"/>
        <color theme="1"/>
        <rFont val="微软雅黑"/>
        <charset val="134"/>
      </rPr>
      <t xml:space="preserve"> I mentioned. Well, they </t>
    </r>
    <r>
      <rPr>
        <b/>
        <sz val="11"/>
        <color theme="1"/>
        <rFont val="微软雅黑"/>
        <charset val="134"/>
      </rPr>
      <t>wear off</t>
    </r>
    <r>
      <rPr>
        <sz val="11"/>
        <color theme="1"/>
        <rFont val="微软雅黑"/>
        <charset val="134"/>
      </rPr>
      <t>. 失效</t>
    </r>
  </si>
  <si>
    <r>
      <rPr>
        <sz val="11"/>
        <color theme="1"/>
        <rFont val="微软雅黑"/>
        <charset val="134"/>
      </rPr>
      <t xml:space="preserve">They </t>
    </r>
    <r>
      <rPr>
        <b/>
        <sz val="11"/>
        <color theme="1"/>
        <rFont val="微软雅黑"/>
        <charset val="134"/>
      </rPr>
      <t>repel</t>
    </r>
    <r>
      <rPr>
        <sz val="11"/>
        <color theme="1"/>
        <rFont val="微软雅黑"/>
        <charset val="134"/>
      </rPr>
      <t xml:space="preserve"> it, in a big way. 排斥
When raindrops fall on lotus leaves, they remain </t>
    </r>
    <r>
      <rPr>
        <b/>
        <sz val="11"/>
        <color theme="5"/>
        <rFont val="微软雅黑"/>
        <charset val="134"/>
      </rPr>
      <t>spherical</t>
    </r>
    <r>
      <rPr>
        <sz val="11"/>
        <color theme="1"/>
        <rFont val="微软雅黑"/>
        <charset val="134"/>
      </rPr>
      <t xml:space="preserve">. They </t>
    </r>
    <r>
      <rPr>
        <b/>
        <sz val="11"/>
        <color theme="1"/>
        <rFont val="微软雅黑"/>
        <charset val="134"/>
      </rPr>
      <t>roll right off</t>
    </r>
    <r>
      <rPr>
        <sz val="11"/>
        <color theme="1"/>
        <rFont val="微软雅黑"/>
        <charset val="134"/>
      </rPr>
      <t>. 球形的，滚下来
superhydrophobic 超疏水</t>
    </r>
  </si>
  <si>
    <r>
      <rPr>
        <sz val="11"/>
        <color theme="1"/>
        <rFont val="微软雅黑"/>
        <charset val="134"/>
      </rPr>
      <t>porf的表述表达了肯定的态度，所以C的surprised肯定不对；A的指导态度也不对，而D则是认为“let's see what will happen next few years”干扰了，应该是近几年就会有发展；
有句话很重要：</t>
    </r>
    <r>
      <rPr>
        <b/>
        <sz val="11"/>
        <color theme="1"/>
        <rFont val="微软雅黑"/>
        <charset val="134"/>
      </rPr>
      <t>they seem to have gotten quite far with this approach.</t>
    </r>
    <r>
      <rPr>
        <sz val="11"/>
        <color theme="1"/>
        <rFont val="微软雅黑"/>
        <charset val="134"/>
      </rPr>
      <t xml:space="preserve">
他们似乎已经取得了重要的进展。
同时，It's really strong work, with a range of interesting consumer applications.佐证了B是正确的；
It's not costly to manufacture the coating.佐证了CD是错误的</t>
    </r>
  </si>
  <si>
    <r>
      <rPr>
        <sz val="12"/>
        <color rgb="FF333333"/>
        <rFont val="Arial"/>
        <charset val="134"/>
      </rPr>
      <t xml:space="preserve">unlike the kinds of </t>
    </r>
    <r>
      <rPr>
        <b/>
        <sz val="12"/>
        <color rgb="FFFF0000"/>
        <rFont val="Arial"/>
        <charset val="134"/>
      </rPr>
      <t>anti</t>
    </r>
    <r>
      <rPr>
        <sz val="12"/>
        <color rgb="FF333333"/>
        <rFont val="Arial"/>
        <charset val="134"/>
      </rPr>
      <t>-fogging spray-on liquids that are on the market today.</t>
    </r>
  </si>
  <si>
    <r>
      <rPr>
        <sz val="11"/>
        <color theme="1"/>
        <rFont val="微软雅黑"/>
        <charset val="134"/>
      </rPr>
      <t xml:space="preserve">The </t>
    </r>
    <r>
      <rPr>
        <b/>
        <sz val="11"/>
        <color theme="1"/>
        <rFont val="微软雅黑"/>
        <charset val="134"/>
      </rPr>
      <t>polymer</t>
    </r>
    <r>
      <rPr>
        <sz val="11"/>
        <color theme="1"/>
        <rFont val="微软雅黑"/>
        <charset val="134"/>
      </rPr>
      <t>, then the silicon nano particles 聚合物</t>
    </r>
  </si>
  <si>
    <t>they seem to have gotten quite far with this approach.</t>
  </si>
  <si>
    <t>模考 TPO 44 C1</t>
  </si>
  <si>
    <r>
      <rPr>
        <sz val="11"/>
        <color theme="1"/>
        <rFont val="微软雅黑"/>
        <charset val="134"/>
      </rPr>
      <t xml:space="preserve">So you have to consider the effect your very presence will have on the people you are observing.
Woman: </t>
    </r>
    <r>
      <rPr>
        <b/>
        <sz val="11"/>
        <color theme="1"/>
        <rFont val="微软雅黑"/>
        <charset val="134"/>
      </rPr>
      <t xml:space="preserve">But...so you think... I mean it's not like our observations would be a secret. </t>
    </r>
    <r>
      <rPr>
        <sz val="11"/>
        <color theme="1"/>
        <rFont val="微软雅黑"/>
        <charset val="134"/>
      </rPr>
      <t xml:space="preserve">The students would know exactly what we would be doing.
重点在后面又跟了一句，stu本就知道我们在做什么，表示很疑惑。
A 没有表现对member的遗憾；
B 
C 没有表明她想让她的行为in secret的意思；
D But...you think...I mean...表示疑惑，如果是aware，会说so，you think...
</t>
    </r>
    <r>
      <rPr>
        <b/>
        <sz val="11"/>
        <color rgb="FFFF0000"/>
        <rFont val="微软雅黑"/>
        <charset val="134"/>
      </rPr>
      <t>注意语气，有疑问的就不能选肯定</t>
    </r>
  </si>
  <si>
    <t>Yes, but that’s just it
没错，但这就是问题所在</t>
  </si>
  <si>
    <t>模考 TPO 44-3</t>
  </si>
  <si>
    <r>
      <rPr>
        <sz val="11"/>
        <color theme="1"/>
        <rFont val="微软雅黑"/>
        <charset val="134"/>
      </rPr>
      <t xml:space="preserve">The building was also a storage place for costumes, </t>
    </r>
    <r>
      <rPr>
        <b/>
        <sz val="11"/>
        <color theme="1"/>
        <rFont val="微软雅黑"/>
        <charset val="134"/>
      </rPr>
      <t>props 道具</t>
    </r>
  </si>
  <si>
    <r>
      <rPr>
        <sz val="11"/>
        <color theme="1"/>
        <rFont val="微软雅黑"/>
        <charset val="134"/>
      </rPr>
      <t xml:space="preserve">so the </t>
    </r>
    <r>
      <rPr>
        <b/>
        <sz val="11"/>
        <color theme="5"/>
        <rFont val="微软雅黑"/>
        <charset val="134"/>
      </rPr>
      <t>playwrights</t>
    </r>
    <r>
      <rPr>
        <sz val="11"/>
        <color theme="1"/>
        <rFont val="微软雅黑"/>
        <charset val="134"/>
      </rPr>
      <t xml:space="preserve"> had them take place somewhere off stage</t>
    </r>
  </si>
  <si>
    <r>
      <rPr>
        <sz val="11"/>
        <color theme="1"/>
        <rFont val="微软雅黑"/>
        <charset val="134"/>
      </rPr>
      <t xml:space="preserve">And then news of the event would be reported by one of the </t>
    </r>
    <r>
      <rPr>
        <b/>
        <sz val="11"/>
        <color theme="1"/>
        <rFont val="微软雅黑"/>
        <charset val="134"/>
      </rPr>
      <t>characters</t>
    </r>
    <r>
      <rPr>
        <sz val="11"/>
        <color theme="1"/>
        <rFont val="微软雅黑"/>
        <charset val="134"/>
      </rPr>
      <t>. 演员/角色</t>
    </r>
  </si>
  <si>
    <r>
      <rPr>
        <sz val="11"/>
        <color theme="1"/>
        <rFont val="微软雅黑"/>
        <charset val="134"/>
      </rPr>
      <t xml:space="preserve">you see Hippolytus being </t>
    </r>
    <r>
      <rPr>
        <b/>
        <sz val="11"/>
        <color theme="1"/>
        <rFont val="微软雅黑"/>
        <charset val="134"/>
      </rPr>
      <t>sent off</t>
    </r>
    <r>
      <rPr>
        <sz val="11"/>
        <color theme="1"/>
        <rFont val="微软雅黑"/>
        <charset val="134"/>
      </rPr>
      <t xml:space="preserve"> by his father 送走</t>
    </r>
  </si>
  <si>
    <r>
      <rPr>
        <sz val="11"/>
        <color theme="1"/>
        <rFont val="微软雅黑"/>
        <charset val="134"/>
      </rPr>
      <t xml:space="preserve">a messenger arrives and describes how Hippolytus was riding in his </t>
    </r>
    <r>
      <rPr>
        <b/>
        <sz val="11"/>
        <color theme="1"/>
        <rFont val="微软雅黑"/>
        <charset val="134"/>
      </rPr>
      <t>chariot</t>
    </r>
    <r>
      <rPr>
        <sz val="11"/>
        <color theme="1"/>
        <rFont val="微软雅黑"/>
        <charset val="134"/>
      </rPr>
      <t xml:space="preserve"> when a giant bull appeared out of the ocean 战车</t>
    </r>
  </si>
  <si>
    <r>
      <rPr>
        <sz val="11"/>
        <color theme="1"/>
        <rFont val="微软雅黑"/>
        <charset val="134"/>
      </rPr>
      <t xml:space="preserve">The shape of the bowl captured sound and </t>
    </r>
    <r>
      <rPr>
        <b/>
        <sz val="11"/>
        <color theme="1"/>
        <rFont val="微软雅黑"/>
        <charset val="134"/>
      </rPr>
      <t>funneled</t>
    </r>
    <r>
      <rPr>
        <sz val="11"/>
        <color theme="1"/>
        <rFont val="微软雅黑"/>
        <charset val="134"/>
      </rPr>
      <t xml:space="preserve"> it upwards 输送 </t>
    </r>
  </si>
  <si>
    <r>
      <rPr>
        <sz val="11"/>
        <color theme="1"/>
        <rFont val="微软雅黑"/>
        <charset val="134"/>
      </rPr>
      <t xml:space="preserve">Some theaters had fifty or more rows of seats accommodating up to 14,000 spectators, </t>
    </r>
    <r>
      <rPr>
        <b/>
        <sz val="11"/>
        <color theme="1"/>
        <rFont val="微软雅黑"/>
        <charset val="134"/>
      </rPr>
      <t>ascending</t>
    </r>
    <r>
      <rPr>
        <sz val="11"/>
        <color theme="1"/>
        <rFont val="微软雅黑"/>
        <charset val="134"/>
      </rPr>
      <t xml:space="preserve"> way up the hillside, and this was long before theater </t>
    </r>
    <r>
      <rPr>
        <b/>
        <sz val="11"/>
        <color theme="5"/>
        <rFont val="微软雅黑"/>
        <charset val="134"/>
      </rPr>
      <t>binoculars</t>
    </r>
    <r>
      <rPr>
        <sz val="11"/>
        <color theme="1"/>
        <rFont val="微软雅黑"/>
        <charset val="134"/>
      </rPr>
      <t xml:space="preserve"> were invented.</t>
    </r>
  </si>
  <si>
    <t>上升；
双筒望远镜</t>
  </si>
  <si>
    <r>
      <rPr>
        <sz val="11"/>
        <color theme="1"/>
        <rFont val="微软雅黑"/>
        <charset val="134"/>
      </rPr>
      <t>没错但是是排除法做得，
实际中，C没有完全听到，但原文在wooden platform后明确说了是storage for costume 和props，笔记注意力花在了写wooden platform上了。</t>
    </r>
    <r>
      <rPr>
        <b/>
        <sz val="11"/>
        <color theme="1"/>
        <rFont val="微软雅黑"/>
        <charset val="134"/>
      </rPr>
      <t>不听到信号词，不记</t>
    </r>
  </si>
  <si>
    <t>也是排除法做得，但实际内容是作为例子佐证前面说的off stage的地方展现剧情</t>
  </si>
  <si>
    <t>模考 TPO 44-4</t>
  </si>
  <si>
    <r>
      <rPr>
        <sz val="11"/>
        <color theme="1"/>
        <rFont val="微软雅黑"/>
        <charset val="134"/>
      </rPr>
      <t xml:space="preserve">You were on a </t>
    </r>
    <r>
      <rPr>
        <b/>
        <sz val="11"/>
        <color theme="1"/>
        <rFont val="微软雅黑"/>
        <charset val="134"/>
      </rPr>
      <t>panel</t>
    </r>
    <r>
      <rPr>
        <sz val="11"/>
        <color theme="1"/>
        <rFont val="微软雅黑"/>
        <charset val="134"/>
      </rPr>
      <t xml:space="preserve"> of professors</t>
    </r>
  </si>
  <si>
    <t>专题小组</t>
  </si>
  <si>
    <t>记到了，但和A纠结</t>
  </si>
  <si>
    <r>
      <rPr>
        <sz val="11"/>
        <color theme="1"/>
        <rFont val="微软雅黑"/>
        <charset val="134"/>
      </rPr>
      <t>有蒙的成分，B degree肯定不可能；
D 的ddl也没提到；
A 的不需要enroll a course， 只需要fit the theme一开始并没听懂，但是是重听题，fit the theme是后文提到的了。重听内容是3-4年级的学生的作品，他们的coursework已经很好了
Generally, our exhibitors are third and fourth year students,</t>
    </r>
    <r>
      <rPr>
        <b/>
        <sz val="11"/>
        <color theme="1"/>
        <rFont val="微软雅黑"/>
        <charset val="134"/>
      </rPr>
      <t xml:space="preserve"> well into their coursework.</t>
    </r>
  </si>
  <si>
    <t>模考 TPO 44-5</t>
  </si>
  <si>
    <t xml:space="preserve">一开始没记到banana和highland的关系，但D的wet </t>
  </si>
  <si>
    <r>
      <rPr>
        <sz val="11"/>
        <color theme="1"/>
        <rFont val="微软雅黑"/>
        <charset val="134"/>
      </rPr>
      <t xml:space="preserve">with several of these phases </t>
    </r>
    <r>
      <rPr>
        <b/>
        <sz val="11"/>
        <color theme="1"/>
        <rFont val="微软雅黑"/>
        <charset val="134"/>
      </rPr>
      <t>predating</t>
    </r>
    <r>
      <rPr>
        <sz val="11"/>
        <color theme="1"/>
        <rFont val="微软雅黑"/>
        <charset val="134"/>
      </rPr>
      <t xml:space="preserve"> the earliest known agricultural influence from Southeast Asia.</t>
    </r>
  </si>
  <si>
    <t>早于</t>
  </si>
  <si>
    <r>
      <rPr>
        <sz val="11"/>
        <color theme="1"/>
        <rFont val="微软雅黑"/>
        <charset val="134"/>
      </rPr>
      <t xml:space="preserve">they found evidence of </t>
    </r>
    <r>
      <rPr>
        <b/>
        <sz val="11"/>
        <color theme="1"/>
        <rFont val="微软雅黑"/>
        <charset val="134"/>
      </rPr>
      <t>pits</t>
    </r>
    <r>
      <rPr>
        <sz val="11"/>
        <color theme="1"/>
        <rFont val="微软雅黑"/>
        <charset val="134"/>
      </rPr>
      <t xml:space="preserve">, </t>
    </r>
    <r>
      <rPr>
        <b/>
        <sz val="11"/>
        <color theme="1"/>
        <rFont val="微软雅黑"/>
        <charset val="134"/>
      </rPr>
      <t>stake holes</t>
    </r>
    <r>
      <rPr>
        <sz val="11"/>
        <color theme="1"/>
        <rFont val="微软雅黑"/>
        <charset val="134"/>
      </rPr>
      <t xml:space="preserve">, and </t>
    </r>
    <r>
      <rPr>
        <b/>
        <sz val="11"/>
        <color theme="1"/>
        <rFont val="微软雅黑"/>
        <charset val="134"/>
      </rPr>
      <t>ditches</t>
    </r>
    <r>
      <rPr>
        <sz val="11"/>
        <color theme="1"/>
        <rFont val="微软雅黑"/>
        <charset val="134"/>
      </rPr>
      <t>.</t>
    </r>
  </si>
  <si>
    <t>木桩洞；
沟渠</t>
  </si>
  <si>
    <t>模考 TPO 45-1</t>
  </si>
  <si>
    <t>campus mail center employee</t>
  </si>
  <si>
    <t>I bet! = yes</t>
  </si>
  <si>
    <t>stop by the main desk on your way out of the building</t>
  </si>
  <si>
    <t>短暂拜访，到...去</t>
  </si>
  <si>
    <r>
      <rPr>
        <sz val="11"/>
        <color theme="1"/>
        <rFont val="微软雅黑"/>
        <charset val="134"/>
      </rPr>
      <t xml:space="preserve">don't forget to include a </t>
    </r>
    <r>
      <rPr>
        <b/>
        <sz val="11"/>
        <color theme="1"/>
        <rFont val="微软雅黑"/>
        <charset val="134"/>
      </rPr>
      <t>forwarding</t>
    </r>
    <r>
      <rPr>
        <sz val="11"/>
        <color theme="1"/>
        <rFont val="微软雅黑"/>
        <charset val="134"/>
      </rPr>
      <t xml:space="preserve"> mail address</t>
    </r>
  </si>
  <si>
    <t>转发</t>
  </si>
  <si>
    <r>
      <rPr>
        <sz val="11"/>
        <color theme="1"/>
        <rFont val="微软雅黑"/>
        <charset val="134"/>
      </rPr>
      <t xml:space="preserve">We still highly recommended to have one;
why?
because professor....
</t>
    </r>
    <r>
      <rPr>
        <b/>
        <sz val="11"/>
        <color theme="1"/>
        <rFont val="微软雅黑"/>
        <charset val="134"/>
      </rPr>
      <t>My professors have my e-mail address
CD 是个纠结项，但这句话前，man在解释为什么recommend，并没有误解的意思，so，woman只是在阐述她的立场，并没有prevent</t>
    </r>
  </si>
  <si>
    <t>A 没提到website
B 读的非常快，需要听清问答关系；
C bulletin board听见了
D 没有说rmt会告诉他</t>
  </si>
  <si>
    <t>模考 TPO 45-2</t>
  </si>
  <si>
    <r>
      <rPr>
        <sz val="11"/>
        <color theme="1"/>
        <rFont val="微软雅黑"/>
        <charset val="134"/>
      </rPr>
      <t xml:space="preserve">it was one that </t>
    </r>
    <r>
      <rPr>
        <b/>
        <sz val="11"/>
        <color theme="1"/>
        <rFont val="微软雅黑"/>
        <charset val="134"/>
      </rPr>
      <t>captivated</t>
    </r>
    <r>
      <rPr>
        <sz val="11"/>
        <color theme="1"/>
        <rFont val="微软雅黑"/>
        <charset val="134"/>
      </rPr>
      <t xml:space="preserve"> the audience-that held the viewer's attention.</t>
    </r>
  </si>
  <si>
    <t>抓住</t>
  </si>
  <si>
    <r>
      <rPr>
        <sz val="11"/>
        <color theme="1"/>
        <rFont val="微软雅黑"/>
        <charset val="134"/>
      </rPr>
      <t xml:space="preserve">then the </t>
    </r>
    <r>
      <rPr>
        <b/>
        <sz val="11"/>
        <color theme="1"/>
        <rFont val="微软雅黑"/>
        <charset val="134"/>
      </rPr>
      <t>hips</t>
    </r>
    <r>
      <rPr>
        <sz val="11"/>
        <color theme="1"/>
        <rFont val="微软雅黑"/>
        <charset val="134"/>
      </rPr>
      <t xml:space="preserve"> will be bent so that the left side will be slightly lower than the right side.</t>
    </r>
  </si>
  <si>
    <t>臀部</t>
  </si>
  <si>
    <r>
      <rPr>
        <sz val="11"/>
        <color theme="1"/>
        <rFont val="微软雅黑"/>
        <charset val="134"/>
      </rPr>
      <t xml:space="preserve">which also results in this </t>
    </r>
    <r>
      <rPr>
        <b/>
        <sz val="11"/>
        <color theme="1"/>
        <rFont val="微软雅黑"/>
        <charset val="134"/>
      </rPr>
      <t>slanted</t>
    </r>
    <r>
      <rPr>
        <sz val="11"/>
        <color theme="1"/>
        <rFont val="微软雅黑"/>
        <charset val="134"/>
      </rPr>
      <t xml:space="preserve"> position-</t>
    </r>
  </si>
  <si>
    <t>倾斜的</t>
  </si>
  <si>
    <r>
      <rPr>
        <sz val="11"/>
        <color theme="1"/>
        <rFont val="微软雅黑"/>
        <charset val="134"/>
      </rPr>
      <t xml:space="preserve">imagine </t>
    </r>
    <r>
      <rPr>
        <b/>
        <sz val="11"/>
        <color theme="1"/>
        <rFont val="微软雅黑"/>
        <charset val="134"/>
      </rPr>
      <t>attaching</t>
    </r>
    <r>
      <rPr>
        <sz val="11"/>
        <color theme="1"/>
        <rFont val="微软雅黑"/>
        <charset val="134"/>
      </rPr>
      <t xml:space="preserve"> the tendons and muscles then covering those with </t>
    </r>
    <r>
      <rPr>
        <b/>
        <sz val="11"/>
        <color theme="1"/>
        <rFont val="微软雅黑"/>
        <charset val="134"/>
      </rPr>
      <t>flesh</t>
    </r>
    <r>
      <rPr>
        <sz val="11"/>
        <color theme="1"/>
        <rFont val="微软雅黑"/>
        <charset val="134"/>
      </rPr>
      <t xml:space="preserve"> and skin.</t>
    </r>
  </si>
  <si>
    <t>链接；肉</t>
  </si>
  <si>
    <r>
      <rPr>
        <sz val="11"/>
        <color theme="1"/>
        <rFont val="微软雅黑"/>
        <charset val="134"/>
      </rPr>
      <t xml:space="preserve">artists since </t>
    </r>
    <r>
      <rPr>
        <b/>
        <sz val="11"/>
        <color theme="1"/>
        <rFont val="微软雅黑"/>
        <charset val="134"/>
      </rPr>
      <t>antiquity</t>
    </r>
    <r>
      <rPr>
        <sz val="11"/>
        <color theme="1"/>
        <rFont val="微软雅黑"/>
        <charset val="134"/>
      </rPr>
      <t xml:space="preserve"> have used </t>
    </r>
    <r>
      <rPr>
        <b/>
        <sz val="11"/>
        <color theme="1"/>
        <rFont val="微软雅黑"/>
        <charset val="134"/>
      </rPr>
      <t xml:space="preserve">anatomical </t>
    </r>
    <r>
      <rPr>
        <sz val="11"/>
        <color theme="1"/>
        <rFont val="微软雅黑"/>
        <charset val="134"/>
      </rPr>
      <t>observations</t>
    </r>
  </si>
  <si>
    <t>古代；解剖</t>
  </si>
  <si>
    <t>realstic = convincingly rendered to appear natural
错选项因为意群定位错误，CP段最后强调了用以create realistic，后面在讲proportion了</t>
  </si>
  <si>
    <t>模考 TPO 45-3</t>
  </si>
  <si>
    <t>听到奇怪的term，不要记全他的拼写！！！
T cell</t>
  </si>
  <si>
    <r>
      <rPr>
        <sz val="11"/>
        <color theme="1"/>
        <rFont val="微软雅黑"/>
        <charset val="134"/>
      </rPr>
      <t xml:space="preserve">these monkeys are </t>
    </r>
    <r>
      <rPr>
        <sz val="11"/>
        <color rgb="FFFFC000"/>
        <rFont val="微软雅黑"/>
        <charset val="134"/>
      </rPr>
      <t>a lot</t>
    </r>
    <r>
      <rPr>
        <sz val="11"/>
        <color theme="1"/>
        <rFont val="微软雅黑"/>
        <charset val="134"/>
      </rPr>
      <t xml:space="preserve"> better at fighting off</t>
    </r>
  </si>
  <si>
    <t>T cell -&gt; recognize bact -&gt; attack
B normal的more often
D live less longer
其实好像是排除法更好做，一定明确的是30%off的monkey live longer，那D肯定错，更多sick更短life-&gt;更少sick，更长life，所以B错</t>
  </si>
  <si>
    <t>模考 TPO 45-4</t>
  </si>
  <si>
    <r>
      <rPr>
        <b/>
        <sz val="11"/>
        <color rgb="FFFF0000"/>
        <rFont val="微软雅黑"/>
        <charset val="134"/>
      </rPr>
      <t>less notes!! especially in fast speed！！！</t>
    </r>
    <r>
      <rPr>
        <sz val="11"/>
        <color theme="1"/>
        <rFont val="微软雅黑"/>
        <charset val="134"/>
      </rPr>
      <t xml:space="preserve">
关键词是model，10y before transfer to gov, benefit everyone，gov without funds</t>
    </r>
  </si>
  <si>
    <r>
      <rPr>
        <sz val="11"/>
        <color theme="1"/>
        <rFont val="微软雅黑"/>
        <charset val="134"/>
      </rPr>
      <t xml:space="preserve">A less nervous肯定是不对的；
B 
C </t>
    </r>
    <r>
      <rPr>
        <b/>
        <sz val="11"/>
        <color theme="1"/>
        <rFont val="微软雅黑"/>
        <charset val="134"/>
      </rPr>
      <t>不是imply，是细节内容；且并非是turkey economy class，只是apply to turey</t>
    </r>
    <r>
      <rPr>
        <sz val="11"/>
        <color theme="1"/>
        <rFont val="微软雅黑"/>
        <charset val="134"/>
      </rPr>
      <t xml:space="preserve">
D 过度推断，中国才是让老师relieve，但prof接着就说她的pre结构很好，就是觉得她起到了带头作用</t>
    </r>
  </si>
  <si>
    <r>
      <rPr>
        <sz val="11"/>
        <color theme="1"/>
        <rFont val="微软雅黑"/>
        <charset val="134"/>
      </rPr>
      <t xml:space="preserve">when you </t>
    </r>
    <r>
      <rPr>
        <b/>
        <sz val="11"/>
        <color theme="1"/>
        <rFont val="微软雅黑"/>
        <charset val="134"/>
      </rPr>
      <t>handed out</t>
    </r>
    <r>
      <rPr>
        <sz val="11"/>
        <color theme="1"/>
        <rFont val="微软雅黑"/>
        <charset val="134"/>
      </rPr>
      <t xml:space="preserve"> that </t>
    </r>
    <r>
      <rPr>
        <b/>
        <sz val="11"/>
        <color rgb="FFFFC000"/>
        <rFont val="微软雅黑"/>
        <charset val="134"/>
      </rPr>
      <t>brochure</t>
    </r>
    <r>
      <rPr>
        <sz val="11"/>
        <color theme="1"/>
        <rFont val="微软雅黑"/>
        <charset val="134"/>
      </rPr>
      <t xml:space="preserve"> in class last week</t>
    </r>
  </si>
  <si>
    <t>分发，bro//sure</t>
  </si>
  <si>
    <t>模考 TPO 45-5</t>
  </si>
  <si>
    <r>
      <rPr>
        <sz val="11"/>
        <color theme="1"/>
        <rFont val="微软雅黑"/>
        <charset val="134"/>
      </rPr>
      <t xml:space="preserve">matter is anything that has mass and </t>
    </r>
    <r>
      <rPr>
        <b/>
        <sz val="11"/>
        <color rgb="FFFFC000"/>
        <rFont val="微软雅黑"/>
        <charset val="134"/>
      </rPr>
      <t>volume</t>
    </r>
  </si>
  <si>
    <r>
      <rPr>
        <sz val="11"/>
        <color theme="1"/>
        <rFont val="微软雅黑"/>
        <charset val="134"/>
      </rPr>
      <t xml:space="preserve">then what do you suppose heterogeneous mixtures are?
</t>
    </r>
    <r>
      <rPr>
        <b/>
        <sz val="11"/>
        <color theme="1"/>
        <rFont val="微软雅黑"/>
        <charset val="134"/>
      </rPr>
      <t>what do you suppose 语气积累，你该知道...了吧</t>
    </r>
    <r>
      <rPr>
        <sz val="11"/>
        <color theme="1"/>
        <rFont val="微软雅黑"/>
        <charset val="134"/>
      </rPr>
      <t xml:space="preserve">
其实知道是引出HG，但没仔细看，应该能发现后面不是讲例子，而是概念，so
A correct肯定不对；
B 不确定有没有理解也不对，是引出下文；
D 还没提到example，只是要说概念；
C 概念通过对homo 的讲解，hete应该很清楚了</t>
    </r>
  </si>
  <si>
    <r>
      <t>lecture中往往会出现prof反问学生，you know how it was，表示让学生自己得出答案；但conver中，既然老师发问，一定是不知道，不可能出现学生反怼老师的情况。</t>
    </r>
    <r>
      <rPr>
        <sz val="11"/>
        <color theme="1"/>
        <rFont val="微软雅黑"/>
        <charset val="134"/>
      </rPr>
      <t xml:space="preserve">
另外，后面woman解释了一大段，2:30-3:30可能可以，但超出就不行了，所以肯定不是认为老师已经知道答案</t>
    </r>
  </si>
  <si>
    <t>you tell me</t>
  </si>
  <si>
    <t>it's not like</t>
  </si>
  <si>
    <t>you tell me = 学生自己得出结果</t>
  </si>
  <si>
    <t xml:space="preserve"> I don’t have to spell it out for you</t>
  </si>
  <si>
    <t>原文提到aren't native有些难辨认，都马上提到had to be imported from east indi -&gt; 不要太专注于记笔记</t>
  </si>
  <si>
    <t>Well, think back to the very beginning of this course</t>
  </si>
  <si>
    <t>she has high regards = respect</t>
  </si>
  <si>
    <t>to be honest</t>
  </si>
  <si>
    <t>态度题只要听力没出一摸一样的词就选最泛泛的。</t>
  </si>
  <si>
    <r>
      <rPr>
        <sz val="11"/>
        <color theme="1"/>
        <rFont val="微软雅黑"/>
        <charset val="134"/>
      </rPr>
      <t xml:space="preserve">Now, the kind of spray-on treatments I mentioned. Well, they </t>
    </r>
    <r>
      <rPr>
        <b/>
        <sz val="11"/>
        <color theme="1"/>
        <rFont val="微软雅黑"/>
        <charset val="134"/>
      </rPr>
      <t>wear off.</t>
    </r>
    <r>
      <rPr>
        <sz val="11"/>
        <color theme="1"/>
        <rFont val="微软雅黑"/>
        <charset val="134"/>
      </rPr>
      <t xml:space="preserve"> </t>
    </r>
  </si>
  <si>
    <t>逐渐失效</t>
  </si>
  <si>
    <t>if not, you may loss.....</t>
  </si>
  <si>
    <t>他们似乎已经有了显著突破</t>
  </si>
  <si>
    <t>So</t>
  </si>
  <si>
    <r>
      <rPr>
        <sz val="11"/>
        <color theme="1"/>
        <rFont val="微软雅黑"/>
        <charset val="134"/>
      </rPr>
      <t xml:space="preserve">I mean </t>
    </r>
    <r>
      <rPr>
        <b/>
        <sz val="11"/>
        <color theme="1"/>
        <rFont val="微软雅黑"/>
        <charset val="134"/>
      </rPr>
      <t>it's not like</t>
    </r>
    <r>
      <rPr>
        <sz val="11"/>
        <color theme="1"/>
        <rFont val="微软雅黑"/>
        <charset val="134"/>
      </rPr>
      <t xml:space="preserve"> our observations would be a secret.</t>
    </r>
  </si>
  <si>
    <t>我们的obser又不是秘密</t>
  </si>
  <si>
    <t>what do you suppose</t>
  </si>
  <si>
    <t>你该知道了吧</t>
  </si>
  <si>
    <t>I bet</t>
  </si>
  <si>
    <t>yes</t>
  </si>
  <si>
    <r>
      <rPr>
        <sz val="11"/>
        <color theme="1"/>
        <rFont val="微软雅黑"/>
        <charset val="134"/>
      </rPr>
      <t xml:space="preserve">OK, let's </t>
    </r>
    <r>
      <rPr>
        <b/>
        <sz val="11"/>
        <color theme="1"/>
        <rFont val="微软雅黑"/>
        <charset val="134"/>
      </rPr>
      <t>back up</t>
    </r>
    <r>
      <rPr>
        <sz val="11"/>
        <color theme="1"/>
        <rFont val="微软雅黑"/>
        <charset val="134"/>
      </rPr>
      <t xml:space="preserve"> a little.</t>
    </r>
  </si>
  <si>
    <t>倒回去一点，讲一点...</t>
  </si>
  <si>
    <t xml:space="preserve">what do you suppose </t>
  </si>
  <si>
    <t>语气积累，你该知道...了吧</t>
  </si>
  <si>
    <t>interesting</t>
  </si>
  <si>
    <t>你怎么会这样想</t>
  </si>
  <si>
    <r>
      <t xml:space="preserve">and those who were employed in the services of a specific patron, well, </t>
    </r>
    <r>
      <rPr>
        <b/>
        <sz val="11"/>
        <color theme="1"/>
        <rFont val="微软雅黑"/>
        <charset val="134"/>
      </rPr>
      <t>I don’t have to spell it out for you</t>
    </r>
    <r>
      <rPr>
        <sz val="11"/>
        <color theme="1"/>
        <rFont val="微软雅黑"/>
        <charset val="134"/>
      </rPr>
      <t>, the likes and dislikes of that patron, this would have an effect on what was being composed and performed.
不必</t>
    </r>
    <r>
      <rPr>
        <b/>
        <sz val="11"/>
        <color theme="1"/>
        <rFont val="微软雅黑"/>
        <charset val="134"/>
      </rPr>
      <t>解释清楚</t>
    </r>
    <r>
      <rPr>
        <sz val="11"/>
        <color theme="1"/>
        <rFont val="微软雅黑"/>
        <charset val="134"/>
      </rPr>
      <t>patron这个概念了。它不是一个term，所以A不对，且当时理解为拼写，但这里两个意思都说得通，选寓意更深刻的。</t>
    </r>
  </si>
  <si>
    <t>我不用给你解释了</t>
  </si>
  <si>
    <r>
      <rPr>
        <sz val="11"/>
        <color theme="1"/>
        <rFont val="微软雅黑"/>
        <charset val="134"/>
      </rPr>
      <t xml:space="preserve">xxx </t>
    </r>
    <r>
      <rPr>
        <b/>
        <sz val="11"/>
        <color theme="1"/>
        <rFont val="微软雅黑"/>
        <charset val="134"/>
      </rPr>
      <t>take advantage of</t>
    </r>
    <r>
      <rPr>
        <sz val="11"/>
        <color theme="1"/>
        <rFont val="微软雅黑"/>
        <charset val="134"/>
      </rPr>
      <t xml:space="preserve"> the innovation of electricity;
compound是在16C之前color时提的，无关；
只说了重新开始设计stained-glass，没说用old church的glass，幻想了；
C 符合原文；
D flower的design是新的，但没有说它对popularity有作用</t>
    </r>
  </si>
  <si>
    <t>So是个重要的信号词，不能漏；</t>
  </si>
  <si>
    <t>sign out</t>
  </si>
  <si>
    <t>租借</t>
  </si>
  <si>
    <r>
      <t>Well, think back to the very beginning of this course</t>
    </r>
    <r>
      <rPr>
        <sz val="11"/>
        <color theme="1"/>
        <rFont val="微软雅黑"/>
        <charset val="134"/>
      </rPr>
      <t xml:space="preserve">
A 前后文均没有表现教授对stu的话有赞同的意思，如果understand，会有相应的解释；如that's right but...
B 最开始选B是因为认为the very beginning对应emphasize，但语气中有叹气，一般是个较为负面的态度，如果是强调不应该如此；
C think back the very beginning就是让stu去回忆课程的开始，后文进行了解释，Remember how we define poetry....就是让她自己得出答案</t>
    </r>
  </si>
  <si>
    <r>
      <t xml:space="preserve">原文开篇就提了，没记录，但记住了。
</t>
    </r>
    <r>
      <rPr>
        <b/>
        <sz val="11"/>
        <color theme="1"/>
        <rFont val="微软雅黑"/>
        <charset val="134"/>
      </rPr>
      <t>说的是if not, you may loss.....</t>
    </r>
  </si>
  <si>
    <r>
      <t xml:space="preserve">So you have to consider the effect your very presence will have on the people you are observing.
Woman: </t>
    </r>
    <r>
      <rPr>
        <b/>
        <sz val="11"/>
        <color theme="1"/>
        <rFont val="微软雅黑"/>
        <charset val="134"/>
      </rPr>
      <t xml:space="preserve">But...so you think... I mean it's not like our observations would be a secret. </t>
    </r>
    <r>
      <rPr>
        <sz val="11"/>
        <color theme="1"/>
        <rFont val="微软雅黑"/>
        <charset val="134"/>
      </rPr>
      <t xml:space="preserve">The students would know exactly what we would be doing.
重点在后面又跟了一句，stu本就知道我们在做什么，表示很疑惑。
A 没有表现对member的遗憾；
B 
C 没有表明她想让她的行为in secret的意思；
D But...you think...I mean...表示疑惑，如果是aware，会说so，you think...
</t>
    </r>
    <r>
      <rPr>
        <b/>
        <sz val="11"/>
        <color rgb="FFFF0000"/>
        <rFont val="微软雅黑"/>
        <charset val="134"/>
      </rPr>
      <t>注意语气，有疑问的就不能选肯定</t>
    </r>
  </si>
  <si>
    <t>不听到信号词，不记</t>
  </si>
  <si>
    <t>natural = realistic</t>
  </si>
  <si>
    <r>
      <t xml:space="preserve">then what do you suppose heterogeneous mixtures are?
</t>
    </r>
    <r>
      <rPr>
        <b/>
        <sz val="11"/>
        <color theme="1"/>
        <rFont val="微软雅黑"/>
        <charset val="134"/>
      </rPr>
      <t>what do you suppose 语气积累，你该知道...了吧</t>
    </r>
    <r>
      <rPr>
        <sz val="11"/>
        <color theme="1"/>
        <rFont val="微软雅黑"/>
        <charset val="134"/>
      </rPr>
      <t xml:space="preserve">
其实知道是引出HG，但没仔细看，应该能发现后面不是讲例子，而是概念，so
A correct肯定不对；
B 不确定有没有理解也不对，是引出下文；
D 还没提到example，只是要说概念；
C 概念通过对homo 的讲解，hete应该很清楚了</t>
    </r>
  </si>
</sst>
</file>

<file path=xl/styles.xml><?xml version="1.0" encoding="utf-8"?>
<styleSheet xmlns="http://schemas.openxmlformats.org/spreadsheetml/2006/main" xmlns:xr9="http://schemas.microsoft.com/office/spreadsheetml/2016/revision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42">
    <font>
      <sz val="11"/>
      <color theme="1"/>
      <name val="宋体"/>
      <charset val="134"/>
      <scheme val="minor"/>
    </font>
    <font>
      <sz val="11"/>
      <color theme="1"/>
      <name val="微软雅黑"/>
      <charset val="134"/>
    </font>
    <font>
      <b/>
      <sz val="11"/>
      <color theme="1"/>
      <name val="微软雅黑"/>
      <charset val="134"/>
    </font>
    <font>
      <b/>
      <sz val="11"/>
      <color rgb="FFFF0000"/>
      <name val="微软雅黑"/>
      <charset val="134"/>
    </font>
    <font>
      <sz val="11"/>
      <color rgb="FFFF0000"/>
      <name val="微软雅黑"/>
      <charset val="134"/>
    </font>
    <font>
      <sz val="12"/>
      <color rgb="FF333333"/>
      <name val="Arial"/>
      <charset val="134"/>
    </font>
    <font>
      <sz val="11"/>
      <name val="微软雅黑"/>
      <charset val="134"/>
    </font>
    <font>
      <b/>
      <sz val="11"/>
      <color rgb="FFFFC000"/>
      <name val="微软雅黑"/>
      <charset val="134"/>
    </font>
    <font>
      <sz val="11"/>
      <color theme="0" tint="-0.35"/>
      <name val="微软雅黑"/>
      <charset val="134"/>
    </font>
    <font>
      <sz val="14"/>
      <color rgb="FF000000"/>
      <name val="微软雅黑"/>
      <charset val="134"/>
    </font>
    <font>
      <sz val="14"/>
      <color rgb="FF000000"/>
      <name val="Helvetica"/>
      <charset val="134"/>
    </font>
    <font>
      <sz val="11"/>
      <color theme="1"/>
      <name val="宋体"/>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1"/>
      <color theme="5"/>
      <name val="微软雅黑"/>
      <charset val="134"/>
    </font>
    <font>
      <b/>
      <sz val="11"/>
      <color theme="5"/>
      <name val="微软雅黑"/>
      <charset val="134"/>
    </font>
    <font>
      <b/>
      <sz val="12"/>
      <color rgb="FFFF0000"/>
      <name val="Arial"/>
      <charset val="134"/>
    </font>
    <font>
      <sz val="11"/>
      <color rgb="FFFFC000"/>
      <name val="微软雅黑"/>
      <charset val="134"/>
    </font>
    <font>
      <sz val="11"/>
      <color theme="0" tint="-0.5"/>
      <name val="微软雅黑"/>
      <charset val="134"/>
    </font>
    <font>
      <u/>
      <sz val="11"/>
      <color theme="1"/>
      <name val="微软雅黑"/>
      <charset val="134"/>
    </font>
    <font>
      <b/>
      <u/>
      <sz val="11"/>
      <color rgb="FFFF0000"/>
      <name val="微软雅黑"/>
      <charset val="134"/>
    </font>
    <font>
      <u/>
      <sz val="11"/>
      <color rgb="FFFF0000"/>
      <name val="微软雅黑"/>
      <charset val="134"/>
    </font>
    <font>
      <strike/>
      <sz val="11"/>
      <color theme="1"/>
      <name val="微软雅黑"/>
      <charset val="134"/>
    </font>
    <font>
      <b/>
      <sz val="11"/>
      <name val="微软雅黑"/>
      <charset val="134"/>
    </font>
    <font>
      <sz val="11"/>
      <color theme="0" tint="-0.25"/>
      <name val="微软雅黑"/>
      <charset val="134"/>
    </font>
  </fonts>
  <fills count="44">
    <fill>
      <patternFill patternType="none"/>
    </fill>
    <fill>
      <patternFill patternType="gray125"/>
    </fill>
    <fill>
      <patternFill patternType="solid">
        <fgColor theme="0" tint="-0.05"/>
        <bgColor indexed="64"/>
      </patternFill>
    </fill>
    <fill>
      <patternFill patternType="solid">
        <fgColor theme="6" tint="0.8"/>
        <bgColor indexed="64"/>
      </patternFill>
    </fill>
    <fill>
      <patternFill patternType="solid">
        <fgColor theme="7" tint="0.8"/>
        <bgColor indexed="64"/>
      </patternFill>
    </fill>
    <fill>
      <patternFill patternType="solid">
        <fgColor theme="5" tint="0.8"/>
        <bgColor indexed="64"/>
      </patternFill>
    </fill>
    <fill>
      <patternFill patternType="solid">
        <fgColor theme="2" tint="-0.1"/>
        <bgColor indexed="64"/>
      </patternFill>
    </fill>
    <fill>
      <patternFill patternType="solid">
        <fgColor theme="3" tint="0.8"/>
        <bgColor indexed="64"/>
      </patternFill>
    </fill>
    <fill>
      <patternFill patternType="solid">
        <fgColor theme="8" tint="0.8"/>
        <bgColor indexed="64"/>
      </patternFill>
    </fill>
    <fill>
      <patternFill patternType="solid">
        <fgColor theme="9" tint="0.8"/>
        <bgColor indexed="64"/>
      </patternFill>
    </fill>
    <fill>
      <patternFill patternType="solid">
        <fgColor rgb="FFFFFF00"/>
        <bgColor indexed="64"/>
      </patternFill>
    </fill>
    <fill>
      <patternFill patternType="solid">
        <fgColor theme="0" tint="-0.15"/>
        <bgColor indexed="64"/>
      </patternFill>
    </fill>
    <fill>
      <patternFill patternType="solid">
        <fgColor rgb="FF00B05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5">
    <border>
      <left/>
      <right/>
      <top/>
      <bottom/>
      <diagonal/>
    </border>
    <border>
      <left style="thin">
        <color auto="1"/>
      </left>
      <right/>
      <top style="thin">
        <color auto="1"/>
      </top>
      <bottom style="thin">
        <color auto="1"/>
      </bottom>
      <diagonal/>
    </border>
    <border>
      <left style="thin">
        <color auto="1"/>
      </left>
      <right style="thin">
        <color auto="1"/>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0" fillId="13" borderId="7" applyNumberFormat="0" applyFont="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8" applyNumberFormat="0" applyFill="0" applyAlignment="0" applyProtection="0">
      <alignment vertical="center"/>
    </xf>
    <xf numFmtId="0" fontId="18" fillId="0" borderId="8" applyNumberFormat="0" applyFill="0" applyAlignment="0" applyProtection="0">
      <alignment vertical="center"/>
    </xf>
    <xf numFmtId="0" fontId="19" fillId="0" borderId="9" applyNumberFormat="0" applyFill="0" applyAlignment="0" applyProtection="0">
      <alignment vertical="center"/>
    </xf>
    <xf numFmtId="0" fontId="19" fillId="0" borderId="0" applyNumberFormat="0" applyFill="0" applyBorder="0" applyAlignment="0" applyProtection="0">
      <alignment vertical="center"/>
    </xf>
    <xf numFmtId="0" fontId="20" fillId="14" borderId="10" applyNumberFormat="0" applyAlignment="0" applyProtection="0">
      <alignment vertical="center"/>
    </xf>
    <xf numFmtId="0" fontId="21" fillId="15" borderId="11" applyNumberFormat="0" applyAlignment="0" applyProtection="0">
      <alignment vertical="center"/>
    </xf>
    <xf numFmtId="0" fontId="22" fillId="15" borderId="10" applyNumberFormat="0" applyAlignment="0" applyProtection="0">
      <alignment vertical="center"/>
    </xf>
    <xf numFmtId="0" fontId="23" fillId="16" borderId="12" applyNumberFormat="0" applyAlignment="0" applyProtection="0">
      <alignment vertical="center"/>
    </xf>
    <xf numFmtId="0" fontId="24" fillId="0" borderId="13" applyNumberFormat="0" applyFill="0" applyAlignment="0" applyProtection="0">
      <alignment vertical="center"/>
    </xf>
    <xf numFmtId="0" fontId="25" fillId="0" borderId="14" applyNumberFormat="0" applyFill="0" applyAlignment="0" applyProtection="0">
      <alignment vertical="center"/>
    </xf>
    <xf numFmtId="0" fontId="26" fillId="17" borderId="0" applyNumberFormat="0" applyBorder="0" applyAlignment="0" applyProtection="0">
      <alignment vertical="center"/>
    </xf>
    <xf numFmtId="0" fontId="27" fillId="18" borderId="0" applyNumberFormat="0" applyBorder="0" applyAlignment="0" applyProtection="0">
      <alignment vertical="center"/>
    </xf>
    <xf numFmtId="0" fontId="28" fillId="19" borderId="0" applyNumberFormat="0" applyBorder="0" applyAlignment="0" applyProtection="0">
      <alignment vertical="center"/>
    </xf>
    <xf numFmtId="0" fontId="29" fillId="20" borderId="0" applyNumberFormat="0" applyBorder="0" applyAlignment="0" applyProtection="0">
      <alignment vertical="center"/>
    </xf>
    <xf numFmtId="0" fontId="30" fillId="21" borderId="0" applyNumberFormat="0" applyBorder="0" applyAlignment="0" applyProtection="0">
      <alignment vertical="center"/>
    </xf>
    <xf numFmtId="0" fontId="30" fillId="22" borderId="0" applyNumberFormat="0" applyBorder="0" applyAlignment="0" applyProtection="0">
      <alignment vertical="center"/>
    </xf>
    <xf numFmtId="0" fontId="29" fillId="23" borderId="0" applyNumberFormat="0" applyBorder="0" applyAlignment="0" applyProtection="0">
      <alignment vertical="center"/>
    </xf>
    <xf numFmtId="0" fontId="29" fillId="24" borderId="0" applyNumberFormat="0" applyBorder="0" applyAlignment="0" applyProtection="0">
      <alignment vertical="center"/>
    </xf>
    <xf numFmtId="0" fontId="30" fillId="25" borderId="0" applyNumberFormat="0" applyBorder="0" applyAlignment="0" applyProtection="0">
      <alignment vertical="center"/>
    </xf>
    <xf numFmtId="0" fontId="30" fillId="26" borderId="0" applyNumberFormat="0" applyBorder="0" applyAlignment="0" applyProtection="0">
      <alignment vertical="center"/>
    </xf>
    <xf numFmtId="0" fontId="29" fillId="27" borderId="0" applyNumberFormat="0" applyBorder="0" applyAlignment="0" applyProtection="0">
      <alignment vertical="center"/>
    </xf>
    <xf numFmtId="0" fontId="29" fillId="28" borderId="0" applyNumberFormat="0" applyBorder="0" applyAlignment="0" applyProtection="0">
      <alignment vertical="center"/>
    </xf>
    <xf numFmtId="0" fontId="30" fillId="29" borderId="0" applyNumberFormat="0" applyBorder="0" applyAlignment="0" applyProtection="0">
      <alignment vertical="center"/>
    </xf>
    <xf numFmtId="0" fontId="30" fillId="30" borderId="0" applyNumberFormat="0" applyBorder="0" applyAlignment="0" applyProtection="0">
      <alignment vertical="center"/>
    </xf>
    <xf numFmtId="0" fontId="29" fillId="31" borderId="0" applyNumberFormat="0" applyBorder="0" applyAlignment="0" applyProtection="0">
      <alignment vertical="center"/>
    </xf>
    <xf numFmtId="0" fontId="29" fillId="32" borderId="0" applyNumberFormat="0" applyBorder="0" applyAlignment="0" applyProtection="0">
      <alignment vertical="center"/>
    </xf>
    <xf numFmtId="0" fontId="30" fillId="33" borderId="0" applyNumberFormat="0" applyBorder="0" applyAlignment="0" applyProtection="0">
      <alignment vertical="center"/>
    </xf>
    <xf numFmtId="0" fontId="30" fillId="34" borderId="0" applyNumberFormat="0" applyBorder="0" applyAlignment="0" applyProtection="0">
      <alignment vertical="center"/>
    </xf>
    <xf numFmtId="0" fontId="29" fillId="35" borderId="0" applyNumberFormat="0" applyBorder="0" applyAlignment="0" applyProtection="0">
      <alignment vertical="center"/>
    </xf>
    <xf numFmtId="0" fontId="29" fillId="36" borderId="0" applyNumberFormat="0" applyBorder="0" applyAlignment="0" applyProtection="0">
      <alignment vertical="center"/>
    </xf>
    <xf numFmtId="0" fontId="30" fillId="37" borderId="0" applyNumberFormat="0" applyBorder="0" applyAlignment="0" applyProtection="0">
      <alignment vertical="center"/>
    </xf>
    <xf numFmtId="0" fontId="30" fillId="38" borderId="0" applyNumberFormat="0" applyBorder="0" applyAlignment="0" applyProtection="0">
      <alignment vertical="center"/>
    </xf>
    <xf numFmtId="0" fontId="29" fillId="39" borderId="0" applyNumberFormat="0" applyBorder="0" applyAlignment="0" applyProtection="0">
      <alignment vertical="center"/>
    </xf>
    <xf numFmtId="0" fontId="29" fillId="40" borderId="0" applyNumberFormat="0" applyBorder="0" applyAlignment="0" applyProtection="0">
      <alignment vertical="center"/>
    </xf>
    <xf numFmtId="0" fontId="30" fillId="41" borderId="0" applyNumberFormat="0" applyBorder="0" applyAlignment="0" applyProtection="0">
      <alignment vertical="center"/>
    </xf>
    <xf numFmtId="0" fontId="30" fillId="42" borderId="0" applyNumberFormat="0" applyBorder="0" applyAlignment="0" applyProtection="0">
      <alignment vertical="center"/>
    </xf>
    <xf numFmtId="0" fontId="29" fillId="43" borderId="0" applyNumberFormat="0" applyBorder="0" applyAlignment="0" applyProtection="0">
      <alignment vertical="center"/>
    </xf>
  </cellStyleXfs>
  <cellXfs count="111">
    <xf numFmtId="0" fontId="0" fillId="0" borderId="0" xfId="0">
      <alignment vertical="center"/>
    </xf>
    <xf numFmtId="0" fontId="1" fillId="0" borderId="0" xfId="0" applyFont="1" applyAlignment="1">
      <alignment horizontal="center" vertical="center"/>
    </xf>
    <xf numFmtId="0" fontId="1" fillId="0" borderId="0" xfId="0" applyFont="1" applyAlignment="1">
      <alignment horizontal="left" vertical="center" wrapText="1"/>
    </xf>
    <xf numFmtId="0" fontId="2" fillId="2" borderId="1" xfId="0" applyFont="1" applyFill="1" applyBorder="1" applyAlignment="1">
      <alignment horizontal="left" vertical="center" wrapText="1"/>
    </xf>
    <xf numFmtId="0" fontId="1" fillId="0" borderId="0" xfId="0" applyFont="1" applyAlignment="1">
      <alignment vertical="center"/>
    </xf>
    <xf numFmtId="0" fontId="1" fillId="3" borderId="1" xfId="0" applyFont="1" applyFill="1" applyBorder="1" applyAlignment="1">
      <alignment horizontal="left" vertical="center" wrapText="1"/>
    </xf>
    <xf numFmtId="0" fontId="1" fillId="0" borderId="0" xfId="0" applyFont="1" applyBorder="1" applyAlignment="1">
      <alignment horizontal="center" vertical="center"/>
    </xf>
    <xf numFmtId="0" fontId="1" fillId="0" borderId="0" xfId="0" applyFont="1" applyAlignment="1">
      <alignment vertical="center" wrapText="1"/>
    </xf>
    <xf numFmtId="0" fontId="1" fillId="2" borderId="1" xfId="0" applyFont="1" applyFill="1" applyBorder="1" applyAlignment="1">
      <alignment horizontal="left" vertical="center" wrapText="1"/>
    </xf>
    <xf numFmtId="0" fontId="3" fillId="0" borderId="0" xfId="0" applyFont="1" applyAlignment="1">
      <alignment horizontal="center" vertical="center"/>
    </xf>
    <xf numFmtId="0" fontId="3" fillId="2" borderId="1" xfId="0" applyFont="1" applyFill="1" applyBorder="1" applyAlignment="1">
      <alignment horizontal="left" vertical="center" wrapText="1"/>
    </xf>
    <xf numFmtId="0" fontId="2" fillId="0" borderId="0" xfId="0" applyFont="1" applyAlignment="1">
      <alignment horizontal="left" vertical="center" wrapText="1"/>
    </xf>
    <xf numFmtId="0" fontId="4" fillId="3" borderId="1" xfId="0" applyFont="1" applyFill="1" applyBorder="1" applyAlignment="1">
      <alignment horizontal="left" vertical="center" wrapText="1"/>
    </xf>
    <xf numFmtId="0" fontId="1" fillId="4" borderId="1" xfId="0" applyFont="1" applyFill="1" applyBorder="1" applyAlignment="1">
      <alignment horizontal="left" vertical="center" wrapText="1"/>
    </xf>
    <xf numFmtId="0" fontId="1" fillId="5" borderId="1" xfId="0" applyFont="1" applyFill="1" applyBorder="1" applyAlignment="1">
      <alignment horizontal="left" vertical="center" wrapText="1"/>
    </xf>
    <xf numFmtId="0" fontId="3" fillId="0" borderId="0" xfId="0" applyFont="1" applyAlignment="1">
      <alignment vertical="center" wrapText="1"/>
    </xf>
    <xf numFmtId="0" fontId="3" fillId="5" borderId="1" xfId="0" applyFont="1" applyFill="1" applyBorder="1" applyAlignment="1">
      <alignment horizontal="left" vertical="center" wrapText="1"/>
    </xf>
    <xf numFmtId="0" fontId="1" fillId="0" borderId="0" xfId="0" applyFont="1">
      <alignment vertical="center"/>
    </xf>
    <xf numFmtId="0" fontId="2" fillId="0" borderId="2" xfId="0" applyFont="1" applyBorder="1" applyAlignment="1">
      <alignment horizontal="center" vertical="center" wrapText="1"/>
    </xf>
    <xf numFmtId="0" fontId="1" fillId="6" borderId="1" xfId="0" applyFont="1" applyFill="1" applyBorder="1" applyAlignment="1">
      <alignment horizontal="left" vertical="center" wrapText="1"/>
    </xf>
    <xf numFmtId="0" fontId="4" fillId="0" borderId="0" xfId="0" applyFont="1" applyAlignment="1">
      <alignment horizontal="center" vertical="center" wrapText="1"/>
    </xf>
    <xf numFmtId="0" fontId="1" fillId="7" borderId="1" xfId="0" applyFont="1" applyFill="1" applyBorder="1" applyAlignment="1">
      <alignment horizontal="left" vertical="center" wrapText="1"/>
    </xf>
    <xf numFmtId="0" fontId="1" fillId="0" borderId="0" xfId="0" applyFont="1" applyBorder="1" applyAlignment="1">
      <alignment vertical="center" wrapText="1"/>
    </xf>
    <xf numFmtId="0" fontId="1" fillId="8" borderId="1" xfId="0" applyFont="1" applyFill="1" applyBorder="1" applyAlignment="1">
      <alignment horizontal="left" vertical="center" wrapText="1"/>
    </xf>
    <xf numFmtId="0" fontId="1" fillId="9" borderId="1" xfId="0" applyFont="1" applyFill="1" applyBorder="1" applyAlignment="1">
      <alignment horizontal="left" vertical="center" wrapText="1"/>
    </xf>
    <xf numFmtId="0" fontId="1" fillId="0" borderId="2" xfId="0" applyFont="1" applyBorder="1" applyAlignment="1">
      <alignment horizontal="center" vertical="center" wrapText="1"/>
    </xf>
    <xf numFmtId="0" fontId="1" fillId="0" borderId="1" xfId="0" applyFont="1" applyBorder="1" applyAlignment="1">
      <alignment horizontal="center" vertical="center"/>
    </xf>
    <xf numFmtId="0" fontId="1" fillId="10" borderId="2" xfId="0" applyFont="1" applyFill="1" applyBorder="1" applyAlignment="1">
      <alignment horizontal="center" vertical="center" wrapText="1"/>
    </xf>
    <xf numFmtId="0" fontId="1" fillId="10" borderId="2" xfId="0" applyFont="1" applyFill="1" applyBorder="1" applyAlignment="1">
      <alignment horizontal="center" vertical="center"/>
    </xf>
    <xf numFmtId="0" fontId="1" fillId="6" borderId="2" xfId="0" applyFont="1" applyFill="1" applyBorder="1" applyAlignment="1">
      <alignment horizontal="left" vertical="center" wrapText="1"/>
    </xf>
    <xf numFmtId="0" fontId="1" fillId="0" borderId="2" xfId="0" applyFont="1" applyBorder="1" applyAlignment="1">
      <alignment vertical="center"/>
    </xf>
    <xf numFmtId="0" fontId="1" fillId="10" borderId="0" xfId="0" applyFont="1" applyFill="1" applyAlignment="1">
      <alignment horizontal="center" vertical="center" wrapText="1"/>
    </xf>
    <xf numFmtId="0" fontId="1" fillId="10" borderId="0" xfId="0" applyFont="1" applyFill="1" applyAlignment="1">
      <alignment horizontal="center" vertical="center"/>
    </xf>
    <xf numFmtId="0" fontId="2" fillId="0" borderId="0" xfId="0" applyFont="1" applyAlignment="1">
      <alignment vertical="center" wrapText="1"/>
    </xf>
    <xf numFmtId="0" fontId="1" fillId="0" borderId="0" xfId="0" applyFont="1" applyAlignment="1">
      <alignment horizontal="center" vertical="center" wrapText="1"/>
    </xf>
    <xf numFmtId="0" fontId="1" fillId="2" borderId="1" xfId="0" applyFont="1" applyFill="1" applyBorder="1" applyAlignment="1">
      <alignment horizontal="center" vertical="center" wrapText="1"/>
    </xf>
    <xf numFmtId="58" fontId="1" fillId="10" borderId="0" xfId="0" applyNumberFormat="1" applyFont="1" applyFill="1" applyAlignment="1">
      <alignment horizontal="center" vertical="center" wrapText="1"/>
    </xf>
    <xf numFmtId="0" fontId="2" fillId="0" borderId="0" xfId="0" applyFont="1" applyAlignment="1">
      <alignment vertical="center"/>
    </xf>
    <xf numFmtId="0" fontId="5" fillId="0" borderId="0" xfId="0" applyFont="1" applyAlignment="1">
      <alignment vertical="center" wrapText="1"/>
    </xf>
    <xf numFmtId="0" fontId="1" fillId="0" borderId="2" xfId="0" applyFont="1" applyBorder="1" applyAlignment="1">
      <alignment horizontal="center" vertical="center"/>
    </xf>
    <xf numFmtId="0" fontId="1" fillId="11" borderId="2" xfId="0" applyFont="1" applyFill="1" applyBorder="1" applyAlignment="1">
      <alignment horizontal="center" vertical="center" wrapText="1"/>
    </xf>
    <xf numFmtId="0" fontId="4" fillId="11" borderId="2" xfId="0" applyFont="1" applyFill="1" applyBorder="1" applyAlignment="1">
      <alignment horizontal="center" vertical="center" wrapText="1"/>
    </xf>
    <xf numFmtId="0" fontId="6" fillId="11" borderId="2" xfId="0" applyFont="1" applyFill="1" applyBorder="1" applyAlignment="1">
      <alignment horizontal="center" vertical="center" wrapText="1"/>
    </xf>
    <xf numFmtId="0" fontId="1" fillId="0" borderId="2" xfId="0" applyFont="1" applyBorder="1" applyAlignment="1">
      <alignment vertical="center" wrapText="1"/>
    </xf>
    <xf numFmtId="0" fontId="4" fillId="0" borderId="2" xfId="0" applyFont="1" applyBorder="1" applyAlignment="1">
      <alignment horizontal="center" vertical="center" wrapText="1"/>
    </xf>
    <xf numFmtId="0" fontId="3" fillId="0" borderId="2" xfId="0" applyFont="1" applyBorder="1" applyAlignment="1">
      <alignment horizontal="center" vertical="center" wrapText="1"/>
    </xf>
    <xf numFmtId="0" fontId="1" fillId="11" borderId="2" xfId="0" applyFont="1" applyFill="1" applyBorder="1" applyAlignment="1">
      <alignment horizontal="center" vertical="center"/>
    </xf>
    <xf numFmtId="0" fontId="7" fillId="0" borderId="0" xfId="0" applyFont="1" applyAlignment="1">
      <alignment vertical="center" wrapText="1"/>
    </xf>
    <xf numFmtId="0" fontId="8" fillId="0" borderId="0" xfId="0" applyFont="1" applyAlignment="1">
      <alignment vertical="center" wrapText="1"/>
    </xf>
    <xf numFmtId="0" fontId="1" fillId="0" borderId="0" xfId="0" applyFont="1" applyAlignment="1">
      <alignment horizontal="left" vertical="center"/>
    </xf>
    <xf numFmtId="0" fontId="1" fillId="0" borderId="2" xfId="0" applyFont="1" applyBorder="1">
      <alignment vertical="center"/>
    </xf>
    <xf numFmtId="0" fontId="1" fillId="0" borderId="1" xfId="0" applyFont="1" applyBorder="1" applyAlignment="1">
      <alignment horizontal="center" vertical="center" wrapText="1"/>
    </xf>
    <xf numFmtId="0" fontId="1" fillId="0" borderId="3" xfId="0" applyFont="1" applyBorder="1" applyAlignment="1">
      <alignment horizontal="center" vertical="center" wrapText="1"/>
    </xf>
    <xf numFmtId="0" fontId="1" fillId="0" borderId="4" xfId="0" applyFont="1" applyBorder="1" applyAlignment="1">
      <alignment horizontal="center" vertical="center" wrapText="1"/>
    </xf>
    <xf numFmtId="0" fontId="1" fillId="10" borderId="1" xfId="0" applyFont="1" applyFill="1" applyBorder="1" applyAlignment="1">
      <alignment horizontal="center" vertical="center" wrapText="1"/>
    </xf>
    <xf numFmtId="0" fontId="1" fillId="10" borderId="4" xfId="0" applyFont="1" applyFill="1" applyBorder="1" applyAlignment="1">
      <alignment horizontal="center" vertical="center" wrapText="1"/>
    </xf>
    <xf numFmtId="0" fontId="4" fillId="0" borderId="1" xfId="0" applyFont="1" applyBorder="1" applyAlignment="1">
      <alignment horizontal="center" vertical="center" wrapText="1"/>
    </xf>
    <xf numFmtId="0" fontId="4" fillId="0" borderId="4" xfId="0" applyFont="1" applyBorder="1" applyAlignment="1">
      <alignment horizontal="center" vertical="center" wrapText="1"/>
    </xf>
    <xf numFmtId="0" fontId="4" fillId="0" borderId="2" xfId="0" applyFont="1" applyBorder="1" applyAlignment="1">
      <alignment vertical="center" wrapText="1"/>
    </xf>
    <xf numFmtId="0" fontId="9" fillId="0" borderId="2" xfId="0" applyFont="1" applyBorder="1">
      <alignment vertical="center"/>
    </xf>
    <xf numFmtId="0" fontId="1" fillId="11" borderId="2" xfId="0" applyFont="1" applyFill="1" applyBorder="1">
      <alignment vertical="center"/>
    </xf>
    <xf numFmtId="0" fontId="1" fillId="11" borderId="2" xfId="0" applyFont="1" applyFill="1" applyBorder="1" applyAlignment="1">
      <alignment horizontal="left" vertical="center"/>
    </xf>
    <xf numFmtId="0" fontId="1" fillId="11" borderId="2" xfId="0" applyFont="1" applyFill="1" applyBorder="1" applyAlignment="1">
      <alignment horizontal="left" vertical="center" wrapText="1"/>
    </xf>
    <xf numFmtId="0" fontId="4" fillId="11" borderId="2" xfId="0" applyFont="1" applyFill="1" applyBorder="1" applyAlignment="1">
      <alignment horizontal="left" vertical="center" wrapText="1"/>
    </xf>
    <xf numFmtId="0" fontId="4" fillId="0" borderId="0" xfId="0" applyFont="1" applyAlignment="1">
      <alignment horizontal="left" vertical="center" wrapText="1"/>
    </xf>
    <xf numFmtId="0" fontId="4" fillId="0" borderId="0" xfId="0" applyFont="1" applyAlignment="1">
      <alignment horizontal="center" vertical="center"/>
    </xf>
    <xf numFmtId="0" fontId="4" fillId="0" borderId="0" xfId="0" applyFont="1" applyAlignment="1">
      <alignment vertical="center" wrapText="1"/>
    </xf>
    <xf numFmtId="0" fontId="10" fillId="0" borderId="0" xfId="0" applyFont="1">
      <alignment vertical="center"/>
    </xf>
    <xf numFmtId="0" fontId="1" fillId="12" borderId="2" xfId="0" applyFont="1" applyFill="1" applyBorder="1" applyAlignment="1">
      <alignment horizontal="center" vertical="center"/>
    </xf>
    <xf numFmtId="0" fontId="6" fillId="0" borderId="2" xfId="0" applyFont="1" applyBorder="1" applyAlignment="1">
      <alignment horizontal="center" vertical="center" wrapText="1"/>
    </xf>
    <xf numFmtId="0" fontId="9" fillId="0" borderId="2" xfId="0" applyFont="1" applyBorder="1" applyAlignment="1">
      <alignment horizontal="center" vertical="center"/>
    </xf>
    <xf numFmtId="0" fontId="4" fillId="0" borderId="2" xfId="0" applyFont="1" applyBorder="1" applyAlignment="1">
      <alignment horizontal="center" vertical="center"/>
    </xf>
    <xf numFmtId="0" fontId="1" fillId="0" borderId="5" xfId="0" applyFont="1" applyBorder="1" applyAlignment="1">
      <alignment horizontal="center" vertical="center"/>
    </xf>
    <xf numFmtId="0" fontId="1" fillId="9" borderId="2" xfId="0" applyFont="1" applyFill="1" applyBorder="1" applyAlignment="1">
      <alignment horizontal="center" vertical="center" wrapText="1"/>
    </xf>
    <xf numFmtId="0" fontId="1" fillId="9" borderId="2" xfId="0" applyFont="1" applyFill="1" applyBorder="1" applyAlignment="1">
      <alignment horizontal="center" vertical="center"/>
    </xf>
    <xf numFmtId="0" fontId="1" fillId="8" borderId="2" xfId="0" applyFont="1" applyFill="1" applyBorder="1" applyAlignment="1">
      <alignment vertical="center" wrapText="1"/>
    </xf>
    <xf numFmtId="0" fontId="2" fillId="8" borderId="2" xfId="0" applyFont="1" applyFill="1" applyBorder="1" applyAlignment="1">
      <alignment vertical="center" wrapText="1"/>
    </xf>
    <xf numFmtId="0" fontId="0" fillId="0" borderId="2" xfId="0" applyBorder="1" applyAlignment="1">
      <alignment vertical="center" wrapText="1"/>
    </xf>
    <xf numFmtId="0" fontId="0" fillId="0" borderId="2" xfId="0" applyBorder="1">
      <alignment vertical="center"/>
    </xf>
    <xf numFmtId="0" fontId="0" fillId="0" borderId="0" xfId="0" applyAlignment="1">
      <alignment vertical="center" wrapText="1"/>
    </xf>
    <xf numFmtId="58" fontId="1" fillId="0" borderId="2" xfId="0" applyNumberFormat="1" applyFont="1" applyBorder="1" applyAlignment="1">
      <alignment horizontal="left" vertical="center" wrapText="1"/>
    </xf>
    <xf numFmtId="0" fontId="1" fillId="0" borderId="2" xfId="0" applyFont="1" applyBorder="1" applyAlignment="1">
      <alignment horizontal="left" vertical="center"/>
    </xf>
    <xf numFmtId="58" fontId="1" fillId="0" borderId="0" xfId="0" applyNumberFormat="1" applyFont="1" applyAlignment="1">
      <alignment horizontal="left" vertical="center"/>
    </xf>
    <xf numFmtId="0" fontId="0" fillId="0" borderId="6" xfId="0" applyBorder="1" applyAlignment="1">
      <alignment horizontal="center" vertical="center"/>
    </xf>
    <xf numFmtId="0" fontId="0" fillId="0" borderId="0" xfId="0" applyAlignment="1">
      <alignment horizontal="center" vertical="center"/>
    </xf>
    <xf numFmtId="0" fontId="1" fillId="9" borderId="2" xfId="0" applyFont="1" applyFill="1" applyBorder="1" applyAlignment="1">
      <alignment horizontal="left" vertical="center" wrapText="1"/>
    </xf>
    <xf numFmtId="0" fontId="1" fillId="9" borderId="1" xfId="0" applyFont="1" applyFill="1" applyBorder="1" applyAlignment="1">
      <alignment horizontal="left" vertical="center"/>
    </xf>
    <xf numFmtId="0" fontId="1" fillId="11" borderId="5" xfId="0" applyFont="1" applyFill="1" applyBorder="1" applyAlignment="1">
      <alignment vertical="center" wrapText="1"/>
    </xf>
    <xf numFmtId="0" fontId="1" fillId="11" borderId="2" xfId="0" applyFont="1" applyFill="1" applyBorder="1" applyAlignment="1">
      <alignment vertical="center" wrapText="1"/>
    </xf>
    <xf numFmtId="0" fontId="7" fillId="11" borderId="2" xfId="0" applyFont="1" applyFill="1" applyBorder="1" applyAlignment="1">
      <alignment vertical="center" wrapText="1"/>
    </xf>
    <xf numFmtId="0" fontId="2" fillId="11" borderId="2" xfId="0" applyFont="1" applyFill="1" applyBorder="1" applyAlignment="1">
      <alignment horizontal="left" vertical="center" wrapText="1"/>
    </xf>
    <xf numFmtId="0" fontId="1" fillId="10" borderId="2" xfId="0" applyFont="1" applyFill="1" applyBorder="1" applyAlignment="1">
      <alignment vertical="center" wrapText="1"/>
    </xf>
    <xf numFmtId="0" fontId="2" fillId="11" borderId="2" xfId="0" applyFont="1" applyFill="1" applyBorder="1" applyAlignment="1">
      <alignment vertical="center" wrapText="1"/>
    </xf>
    <xf numFmtId="0" fontId="1" fillId="0" borderId="2" xfId="0" applyFont="1" applyFill="1" applyBorder="1" applyAlignment="1">
      <alignment horizontal="left" vertical="center" wrapText="1"/>
    </xf>
    <xf numFmtId="0" fontId="1" fillId="0" borderId="2" xfId="0" applyFont="1" applyFill="1" applyBorder="1" applyAlignment="1">
      <alignment horizontal="left" vertical="center"/>
    </xf>
    <xf numFmtId="0" fontId="8" fillId="11" borderId="2" xfId="0" applyFont="1" applyFill="1" applyBorder="1" applyAlignment="1">
      <alignment vertical="center" wrapText="1"/>
    </xf>
    <xf numFmtId="0" fontId="1" fillId="9" borderId="1" xfId="0" applyFont="1" applyFill="1" applyBorder="1" applyAlignment="1">
      <alignment horizontal="center" vertical="center"/>
    </xf>
    <xf numFmtId="0" fontId="2" fillId="9" borderId="2" xfId="0" applyFont="1" applyFill="1" applyBorder="1" applyAlignment="1">
      <alignment horizontal="left" vertical="center" wrapText="1"/>
    </xf>
    <xf numFmtId="0" fontId="1" fillId="0" borderId="2" xfId="0" applyFont="1" applyBorder="1" applyAlignment="1">
      <alignment horizontal="left" vertical="center" wrapText="1"/>
    </xf>
    <xf numFmtId="0" fontId="1" fillId="9" borderId="2" xfId="0" applyFont="1" applyFill="1" applyBorder="1" applyAlignment="1">
      <alignment vertical="center" wrapText="1"/>
    </xf>
    <xf numFmtId="0" fontId="0" fillId="11" borderId="2" xfId="0" applyFill="1" applyBorder="1" applyAlignment="1">
      <alignment vertical="center" wrapText="1"/>
    </xf>
    <xf numFmtId="0" fontId="2" fillId="0" borderId="2" xfId="0" applyFont="1" applyBorder="1" applyAlignment="1">
      <alignment horizontal="left" vertical="center" wrapText="1"/>
    </xf>
    <xf numFmtId="0" fontId="0" fillId="11" borderId="2" xfId="0" applyFill="1" applyBorder="1">
      <alignment vertical="center"/>
    </xf>
    <xf numFmtId="0" fontId="1" fillId="8" borderId="2" xfId="0" applyFont="1" applyFill="1" applyBorder="1" applyAlignment="1">
      <alignment horizontal="center" vertical="center"/>
    </xf>
    <xf numFmtId="0" fontId="2" fillId="0" borderId="0" xfId="0" applyFont="1" applyAlignment="1">
      <alignment horizontal="center" vertical="center"/>
    </xf>
    <xf numFmtId="0" fontId="6" fillId="0" borderId="2" xfId="0" applyFont="1" applyBorder="1" applyAlignment="1">
      <alignment horizontal="center" vertical="center"/>
    </xf>
    <xf numFmtId="0" fontId="11" fillId="0" borderId="2" xfId="0" applyFont="1" applyBorder="1" applyAlignment="1">
      <alignment horizontal="center" vertical="center" wrapText="1"/>
    </xf>
    <xf numFmtId="0" fontId="11" fillId="9" borderId="2" xfId="0" applyFont="1" applyFill="1" applyBorder="1" applyAlignment="1">
      <alignment horizontal="center" vertical="center" wrapText="1"/>
    </xf>
    <xf numFmtId="0" fontId="11" fillId="0" borderId="2" xfId="0" applyFont="1" applyBorder="1" applyAlignment="1">
      <alignment horizontal="center" vertical="center"/>
    </xf>
    <xf numFmtId="0" fontId="2" fillId="0" borderId="2" xfId="0" applyFont="1" applyBorder="1" applyAlignment="1">
      <alignment vertical="center" wrapText="1"/>
    </xf>
    <xf numFmtId="0" fontId="7" fillId="0" borderId="2" xfId="0" applyFont="1" applyBorder="1" applyAlignment="1">
      <alignment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5" Type="http://schemas.openxmlformats.org/officeDocument/2006/relationships/image" Target="media/image125.png"/><Relationship Id="rId124" Type="http://schemas.openxmlformats.org/officeDocument/2006/relationships/image" Target="media/image124.png"/><Relationship Id="rId123" Type="http://schemas.openxmlformats.org/officeDocument/2006/relationships/image" Target="media/image123.png"/><Relationship Id="rId122" Type="http://schemas.openxmlformats.org/officeDocument/2006/relationships/image" Target="media/image122.png"/><Relationship Id="rId121" Type="http://schemas.openxmlformats.org/officeDocument/2006/relationships/image" Target="media/image121.png"/><Relationship Id="rId120" Type="http://schemas.openxmlformats.org/officeDocument/2006/relationships/image" Target="media/image120.png"/><Relationship Id="rId12" Type="http://schemas.openxmlformats.org/officeDocument/2006/relationships/image" Target="media/image12.png"/><Relationship Id="rId119" Type="http://schemas.openxmlformats.org/officeDocument/2006/relationships/image" Target="media/image119.png"/><Relationship Id="rId118" Type="http://schemas.openxmlformats.org/officeDocument/2006/relationships/image" Target="media/image118.png"/><Relationship Id="rId117" Type="http://schemas.openxmlformats.org/officeDocument/2006/relationships/image" Target="media/image117.png"/><Relationship Id="rId116" Type="http://schemas.openxmlformats.org/officeDocument/2006/relationships/image" Target="media/image116.png"/><Relationship Id="rId115" Type="http://schemas.openxmlformats.org/officeDocument/2006/relationships/image" Target="media/image115.png"/><Relationship Id="rId114" Type="http://schemas.openxmlformats.org/officeDocument/2006/relationships/image" Target="media/image114.png"/><Relationship Id="rId113" Type="http://schemas.openxmlformats.org/officeDocument/2006/relationships/image" Target="media/image113.png"/><Relationship Id="rId112" Type="http://schemas.openxmlformats.org/officeDocument/2006/relationships/image" Target="media/image112.png"/><Relationship Id="rId111" Type="http://schemas.openxmlformats.org/officeDocument/2006/relationships/image" Target="media/image111.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3" Type="http://www.wps.cn/officeDocument/2020/cellImage" Target="cellimages.xml"/><Relationship Id="rId12" Type="http://schemas.openxmlformats.org/officeDocument/2006/relationships/sharedStrings" Target="sharedStrings.xml"/><Relationship Id="rId11" Type="http://schemas.openxmlformats.org/officeDocument/2006/relationships/styles" Target="styles.xml"/><Relationship Id="rId10"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Office 主题​​">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J88"/>
  <sheetViews>
    <sheetView workbookViewId="0">
      <selection activeCell="C10" sqref="C10"/>
    </sheetView>
  </sheetViews>
  <sheetFormatPr defaultColWidth="9" defaultRowHeight="15.6"/>
  <cols>
    <col min="1" max="1" width="41.3333333333333" style="17" customWidth="1"/>
    <col min="2" max="2" width="9" style="1"/>
    <col min="3" max="3" width="28" style="39" customWidth="1"/>
    <col min="4" max="4" width="15.5555555555556" style="39" customWidth="1"/>
    <col min="5" max="6" width="24.2222222222222" style="39" customWidth="1"/>
    <col min="7" max="7" width="48.1111111111111" style="103" customWidth="1"/>
    <col min="8" max="8" width="22.7777777777778" style="34" customWidth="1"/>
    <col min="9" max="9" width="17.4444444444444" style="34" customWidth="1"/>
    <col min="10" max="16384" width="9" style="1"/>
  </cols>
  <sheetData>
    <row r="2" spans="3:7">
      <c r="C2" s="39" t="s">
        <v>0</v>
      </c>
      <c r="G2" s="103" t="s">
        <v>1</v>
      </c>
    </row>
    <row r="3" ht="32.4" spans="1:8">
      <c r="A3" s="104" t="s">
        <v>2</v>
      </c>
      <c r="C3" s="69" t="s">
        <v>3</v>
      </c>
      <c r="D3" s="69"/>
      <c r="E3" s="25" t="s">
        <v>4</v>
      </c>
      <c r="F3" s="25" t="s">
        <v>5</v>
      </c>
      <c r="G3" s="75" t="s">
        <v>6</v>
      </c>
      <c r="H3" s="7" t="s">
        <v>7</v>
      </c>
    </row>
    <row r="4" spans="1:8">
      <c r="A4" s="20" t="s">
        <v>8</v>
      </c>
      <c r="C4" s="105" t="s">
        <v>9</v>
      </c>
      <c r="D4" s="105"/>
      <c r="E4" s="25" t="s">
        <v>4</v>
      </c>
      <c r="F4" s="39" t="s">
        <v>10</v>
      </c>
      <c r="G4" s="75" t="s">
        <v>11</v>
      </c>
      <c r="H4" s="7" t="s">
        <v>12</v>
      </c>
    </row>
    <row r="5" ht="47.4" spans="1:8">
      <c r="A5" s="34" t="s">
        <v>13</v>
      </c>
      <c r="C5" s="69" t="s">
        <v>14</v>
      </c>
      <c r="D5" s="69"/>
      <c r="E5" s="25" t="s">
        <v>15</v>
      </c>
      <c r="F5" s="25" t="s">
        <v>16</v>
      </c>
      <c r="G5" s="75" t="s">
        <v>17</v>
      </c>
      <c r="H5" s="7" t="s">
        <v>18</v>
      </c>
    </row>
    <row r="6" ht="31.8" spans="1:8">
      <c r="A6" s="1" t="s">
        <v>19</v>
      </c>
      <c r="C6" s="44" t="s">
        <v>20</v>
      </c>
      <c r="D6" s="44"/>
      <c r="E6" s="25" t="s">
        <v>21</v>
      </c>
      <c r="F6" s="39" t="s">
        <v>22</v>
      </c>
      <c r="G6" s="75" t="s">
        <v>23</v>
      </c>
      <c r="H6" s="7" t="s">
        <v>24</v>
      </c>
    </row>
    <row r="7" ht="31.8" spans="1:8">
      <c r="A7" s="17" t="s">
        <v>25</v>
      </c>
      <c r="C7" s="69" t="s">
        <v>26</v>
      </c>
      <c r="D7" s="69"/>
      <c r="E7" s="25" t="s">
        <v>27</v>
      </c>
      <c r="F7" s="39" t="s">
        <v>28</v>
      </c>
      <c r="G7" s="75" t="s">
        <v>29</v>
      </c>
      <c r="H7" s="7" t="s">
        <v>30</v>
      </c>
    </row>
    <row r="8" ht="16.2" spans="3:8">
      <c r="C8" s="105" t="s">
        <v>31</v>
      </c>
      <c r="D8" s="105"/>
      <c r="E8" s="25" t="s">
        <v>21</v>
      </c>
      <c r="F8" s="39" t="s">
        <v>32</v>
      </c>
      <c r="G8" s="75" t="s">
        <v>33</v>
      </c>
      <c r="H8" s="7" t="s">
        <v>34</v>
      </c>
    </row>
    <row r="9" ht="16.2" spans="3:8">
      <c r="C9" s="44" t="s">
        <v>35</v>
      </c>
      <c r="D9" s="44"/>
      <c r="E9" s="25" t="s">
        <v>21</v>
      </c>
      <c r="F9" s="39" t="s">
        <v>36</v>
      </c>
      <c r="G9" s="75" t="s">
        <v>37</v>
      </c>
      <c r="H9" s="7" t="s">
        <v>38</v>
      </c>
    </row>
    <row r="10" ht="31.2" spans="3:8">
      <c r="C10" s="44" t="s">
        <v>39</v>
      </c>
      <c r="D10" s="44"/>
      <c r="E10" s="25" t="s">
        <v>21</v>
      </c>
      <c r="F10" s="39" t="s">
        <v>40</v>
      </c>
      <c r="G10" s="75" t="s">
        <v>41</v>
      </c>
      <c r="H10" s="7" t="s">
        <v>42</v>
      </c>
    </row>
    <row r="11" ht="62.4" spans="3:8">
      <c r="C11" s="25" t="s">
        <v>43</v>
      </c>
      <c r="D11" s="25"/>
      <c r="E11" s="106" t="s">
        <v>44</v>
      </c>
      <c r="F11" s="25" t="s">
        <v>45</v>
      </c>
      <c r="G11" s="75" t="s">
        <v>46</v>
      </c>
      <c r="H11" s="7" t="s">
        <v>47</v>
      </c>
    </row>
    <row r="12" spans="3:8">
      <c r="C12" s="69" t="s">
        <v>48</v>
      </c>
      <c r="D12" s="69"/>
      <c r="E12" s="25" t="s">
        <v>4</v>
      </c>
      <c r="F12" s="25" t="s">
        <v>49</v>
      </c>
      <c r="G12" s="75" t="s">
        <v>50</v>
      </c>
      <c r="H12" s="7" t="s">
        <v>51</v>
      </c>
    </row>
    <row r="13" ht="63" spans="3:8">
      <c r="C13" s="73" t="s">
        <v>52</v>
      </c>
      <c r="E13" s="73" t="s">
        <v>21</v>
      </c>
      <c r="F13" s="74" t="s">
        <v>53</v>
      </c>
      <c r="G13" s="75" t="s">
        <v>54</v>
      </c>
      <c r="H13" s="7" t="s">
        <v>55</v>
      </c>
    </row>
    <row r="14" ht="48" spans="3:8">
      <c r="C14" s="25" t="s">
        <v>56</v>
      </c>
      <c r="E14" s="73" t="s">
        <v>21</v>
      </c>
      <c r="F14" s="25" t="s">
        <v>57</v>
      </c>
      <c r="G14" s="75" t="s">
        <v>58</v>
      </c>
      <c r="H14" s="7" t="s">
        <v>59</v>
      </c>
    </row>
    <row r="15" ht="63.6" spans="3:8">
      <c r="C15" s="25" t="s">
        <v>60</v>
      </c>
      <c r="E15" s="73" t="s">
        <v>27</v>
      </c>
      <c r="F15" s="25" t="s">
        <v>61</v>
      </c>
      <c r="G15" s="75" t="s">
        <v>62</v>
      </c>
      <c r="H15" s="7" t="s">
        <v>63</v>
      </c>
    </row>
    <row r="16" ht="48.6" spans="3:8">
      <c r="C16" s="25" t="s">
        <v>64</v>
      </c>
      <c r="E16" s="73" t="s">
        <v>65</v>
      </c>
      <c r="F16" s="25" t="s">
        <v>66</v>
      </c>
      <c r="G16" s="75" t="s">
        <v>67</v>
      </c>
      <c r="H16" s="7" t="s">
        <v>68</v>
      </c>
    </row>
    <row r="17" ht="16.2" spans="3:8">
      <c r="C17" s="25" t="s">
        <v>69</v>
      </c>
      <c r="E17" s="107" t="s">
        <v>70</v>
      </c>
      <c r="F17" s="25" t="s">
        <v>71</v>
      </c>
      <c r="G17" s="75" t="s">
        <v>72</v>
      </c>
      <c r="H17" s="7" t="s">
        <v>73</v>
      </c>
    </row>
    <row r="18" ht="16.2" spans="3:8">
      <c r="C18" s="25" t="s">
        <v>74</v>
      </c>
      <c r="E18" s="107" t="s">
        <v>44</v>
      </c>
      <c r="F18" s="25" t="s">
        <v>75</v>
      </c>
      <c r="G18" s="75" t="s">
        <v>76</v>
      </c>
      <c r="H18" s="7" t="s">
        <v>77</v>
      </c>
    </row>
    <row r="19" ht="16.2" spans="3:8">
      <c r="C19" s="25" t="s">
        <v>78</v>
      </c>
      <c r="E19" s="73" t="s">
        <v>27</v>
      </c>
      <c r="F19" s="25" t="s">
        <v>79</v>
      </c>
      <c r="G19" s="75" t="s">
        <v>80</v>
      </c>
      <c r="H19" s="7" t="s">
        <v>81</v>
      </c>
    </row>
    <row r="20" ht="16.2" spans="3:8">
      <c r="C20" s="25" t="s">
        <v>82</v>
      </c>
      <c r="E20" s="73" t="s">
        <v>21</v>
      </c>
      <c r="F20" s="25" t="s">
        <v>83</v>
      </c>
      <c r="G20" s="75" t="s">
        <v>84</v>
      </c>
      <c r="H20" s="7" t="s">
        <v>85</v>
      </c>
    </row>
    <row r="21" ht="31.8" spans="3:8">
      <c r="C21" s="25" t="s">
        <v>86</v>
      </c>
      <c r="E21" s="73" t="s">
        <v>27</v>
      </c>
      <c r="F21" s="25" t="s">
        <v>87</v>
      </c>
      <c r="G21" s="75" t="s">
        <v>88</v>
      </c>
      <c r="H21" s="7" t="s">
        <v>89</v>
      </c>
    </row>
    <row r="22" ht="79.2" spans="3:6">
      <c r="C22" s="43" t="s">
        <v>90</v>
      </c>
      <c r="D22" s="25"/>
      <c r="E22" s="106" t="s">
        <v>91</v>
      </c>
      <c r="F22" s="43" t="s">
        <v>92</v>
      </c>
    </row>
    <row r="23" ht="63.6" spans="3:8">
      <c r="C23" s="43" t="s">
        <v>93</v>
      </c>
      <c r="E23" s="108" t="s">
        <v>70</v>
      </c>
      <c r="F23" s="50" t="s">
        <v>94</v>
      </c>
      <c r="G23" s="7" t="s">
        <v>95</v>
      </c>
      <c r="H23" s="7" t="s">
        <v>96</v>
      </c>
    </row>
    <row r="24" ht="31.8" spans="3:8">
      <c r="C24" s="43" t="s">
        <v>97</v>
      </c>
      <c r="E24" s="108" t="s">
        <v>70</v>
      </c>
      <c r="F24" s="50" t="s">
        <v>98</v>
      </c>
      <c r="G24" s="7" t="s">
        <v>99</v>
      </c>
      <c r="H24" s="7" t="s">
        <v>100</v>
      </c>
    </row>
    <row r="25" ht="47.4" spans="3:8">
      <c r="C25" s="43" t="s">
        <v>101</v>
      </c>
      <c r="E25" s="39" t="s">
        <v>65</v>
      </c>
      <c r="F25" s="50" t="s">
        <v>102</v>
      </c>
      <c r="G25" s="7" t="s">
        <v>103</v>
      </c>
      <c r="H25" s="7" t="s">
        <v>104</v>
      </c>
    </row>
    <row r="26" ht="47.4" spans="3:8">
      <c r="C26" s="43" t="s">
        <v>105</v>
      </c>
      <c r="E26" s="39" t="s">
        <v>65</v>
      </c>
      <c r="F26" s="43" t="s">
        <v>106</v>
      </c>
      <c r="G26" s="7" t="s">
        <v>107</v>
      </c>
      <c r="H26" s="7" t="s">
        <v>108</v>
      </c>
    </row>
    <row r="27" ht="47.4" spans="3:8">
      <c r="C27" s="109" t="s">
        <v>109</v>
      </c>
      <c r="E27" s="39" t="s">
        <v>65</v>
      </c>
      <c r="F27" s="43" t="s">
        <v>110</v>
      </c>
      <c r="G27" s="7" t="s">
        <v>111</v>
      </c>
      <c r="H27" s="7" t="s">
        <v>112</v>
      </c>
    </row>
    <row r="28" ht="62" customHeight="1" spans="3:8">
      <c r="C28" s="43" t="s">
        <v>113</v>
      </c>
      <c r="E28" s="39" t="s">
        <v>65</v>
      </c>
      <c r="F28" s="43" t="s">
        <v>114</v>
      </c>
      <c r="G28" s="7" t="s">
        <v>115</v>
      </c>
      <c r="H28" s="7" t="s">
        <v>116</v>
      </c>
    </row>
    <row r="29" ht="63.6" spans="3:8">
      <c r="C29" s="43" t="s">
        <v>117</v>
      </c>
      <c r="E29" s="108" t="s">
        <v>70</v>
      </c>
      <c r="F29" s="43" t="s">
        <v>118</v>
      </c>
      <c r="G29" s="7" t="s">
        <v>119</v>
      </c>
      <c r="H29" s="7" t="s">
        <v>120</v>
      </c>
    </row>
    <row r="30" ht="31.8" spans="3:8">
      <c r="C30" s="43" t="s">
        <v>121</v>
      </c>
      <c r="E30" s="39" t="s">
        <v>65</v>
      </c>
      <c r="F30" s="43" t="s">
        <v>122</v>
      </c>
      <c r="G30" s="7" t="s">
        <v>123</v>
      </c>
      <c r="H30" s="7" t="s">
        <v>124</v>
      </c>
    </row>
    <row r="31" ht="63" spans="3:8">
      <c r="C31" s="43" t="s">
        <v>125</v>
      </c>
      <c r="E31" s="39" t="s">
        <v>65</v>
      </c>
      <c r="F31" s="43" t="s">
        <v>126</v>
      </c>
      <c r="G31" s="7" t="s">
        <v>127</v>
      </c>
      <c r="H31" s="7" t="s">
        <v>128</v>
      </c>
    </row>
    <row r="32" ht="48" spans="3:8">
      <c r="C32" s="43" t="s">
        <v>129</v>
      </c>
      <c r="E32" s="39" t="s">
        <v>65</v>
      </c>
      <c r="F32" s="43" t="s">
        <v>130</v>
      </c>
      <c r="G32" s="7" t="s">
        <v>131</v>
      </c>
      <c r="H32" s="7" t="s">
        <v>132</v>
      </c>
    </row>
    <row r="33" ht="31.8" spans="3:8">
      <c r="C33" s="43" t="s">
        <v>133</v>
      </c>
      <c r="F33" s="43" t="s">
        <v>134</v>
      </c>
      <c r="G33" s="7" t="s">
        <v>135</v>
      </c>
      <c r="H33" s="7" t="s">
        <v>136</v>
      </c>
    </row>
    <row r="34" ht="31.8" spans="3:8">
      <c r="C34" s="43" t="s">
        <v>137</v>
      </c>
      <c r="E34" s="39" t="s">
        <v>65</v>
      </c>
      <c r="F34" s="43" t="s">
        <v>138</v>
      </c>
      <c r="G34" s="7" t="s">
        <v>139</v>
      </c>
      <c r="H34" s="7" t="s">
        <v>140</v>
      </c>
    </row>
    <row r="35" ht="47.4" spans="3:8">
      <c r="C35" s="43" t="s">
        <v>141</v>
      </c>
      <c r="E35" s="39" t="s">
        <v>65</v>
      </c>
      <c r="F35" s="43" t="s">
        <v>142</v>
      </c>
      <c r="G35" s="7" t="s">
        <v>143</v>
      </c>
      <c r="H35" s="7" t="s">
        <v>144</v>
      </c>
    </row>
    <row r="36" ht="31.8" spans="3:8">
      <c r="C36" s="43" t="s">
        <v>145</v>
      </c>
      <c r="E36" s="39" t="s">
        <v>65</v>
      </c>
      <c r="F36" s="43" t="s">
        <v>146</v>
      </c>
      <c r="G36" s="7" t="s">
        <v>147</v>
      </c>
      <c r="H36" s="7" t="s">
        <v>148</v>
      </c>
    </row>
    <row r="37" ht="47.4" spans="3:8">
      <c r="C37" s="43" t="s">
        <v>149</v>
      </c>
      <c r="E37" s="108" t="s">
        <v>70</v>
      </c>
      <c r="F37" s="43" t="s">
        <v>150</v>
      </c>
      <c r="G37" s="7" t="s">
        <v>151</v>
      </c>
      <c r="H37" s="7" t="s">
        <v>152</v>
      </c>
    </row>
    <row r="38" ht="31.8" spans="3:8">
      <c r="C38" s="43" t="s">
        <v>153</v>
      </c>
      <c r="E38" s="39" t="s">
        <v>65</v>
      </c>
      <c r="F38" s="43" t="s">
        <v>154</v>
      </c>
      <c r="G38" s="7" t="s">
        <v>155</v>
      </c>
      <c r="H38" s="7" t="s">
        <v>156</v>
      </c>
    </row>
    <row r="39" ht="31.8" spans="3:8">
      <c r="C39" s="43" t="s">
        <v>157</v>
      </c>
      <c r="E39" s="39" t="s">
        <v>65</v>
      </c>
      <c r="F39" s="43" t="s">
        <v>158</v>
      </c>
      <c r="G39" s="7" t="s">
        <v>159</v>
      </c>
      <c r="H39" s="7" t="s">
        <v>160</v>
      </c>
    </row>
    <row r="40" ht="105" customHeight="1" spans="3:8">
      <c r="C40" s="43" t="s">
        <v>161</v>
      </c>
      <c r="D40" s="25"/>
      <c r="E40" s="39" t="s">
        <v>65</v>
      </c>
      <c r="F40" s="43" t="s">
        <v>162</v>
      </c>
      <c r="G40" s="7" t="s">
        <v>163</v>
      </c>
      <c r="H40" s="7" t="s">
        <v>164</v>
      </c>
    </row>
    <row r="41" ht="115" customHeight="1" spans="3:8">
      <c r="C41" s="43" t="s">
        <v>165</v>
      </c>
      <c r="D41" s="25"/>
      <c r="E41" s="108" t="s">
        <v>70</v>
      </c>
      <c r="F41" s="43" t="s">
        <v>166</v>
      </c>
      <c r="G41" s="7" t="s">
        <v>167</v>
      </c>
      <c r="H41" s="7" t="s">
        <v>168</v>
      </c>
    </row>
    <row r="42" ht="31.8" spans="3:8">
      <c r="C42" s="43" t="s">
        <v>169</v>
      </c>
      <c r="F42" s="43" t="s">
        <v>170</v>
      </c>
      <c r="G42" s="7" t="s">
        <v>171</v>
      </c>
      <c r="H42" s="7" t="s">
        <v>172</v>
      </c>
    </row>
    <row r="43" ht="32.4" spans="3:8">
      <c r="C43" s="43" t="s">
        <v>173</v>
      </c>
      <c r="E43" s="108" t="s">
        <v>70</v>
      </c>
      <c r="F43" s="43" t="s">
        <v>174</v>
      </c>
      <c r="G43" s="7" t="s">
        <v>175</v>
      </c>
      <c r="H43" s="7" t="s">
        <v>176</v>
      </c>
    </row>
    <row r="44" ht="111" spans="3:8">
      <c r="C44" s="110" t="s">
        <v>177</v>
      </c>
      <c r="F44" s="43" t="s">
        <v>178</v>
      </c>
      <c r="G44" s="7" t="s">
        <v>179</v>
      </c>
      <c r="H44" s="7" t="s">
        <v>180</v>
      </c>
    </row>
    <row r="45" ht="48" spans="3:8">
      <c r="C45" s="43" t="s">
        <v>181</v>
      </c>
      <c r="E45" s="108" t="s">
        <v>70</v>
      </c>
      <c r="F45" s="43" t="s">
        <v>182</v>
      </c>
      <c r="G45" s="7" t="s">
        <v>183</v>
      </c>
      <c r="H45" s="7" t="s">
        <v>184</v>
      </c>
    </row>
    <row r="46" ht="80.4" spans="3:8">
      <c r="C46" s="43" t="s">
        <v>185</v>
      </c>
      <c r="F46" s="43" t="s">
        <v>186</v>
      </c>
      <c r="G46" s="7" t="s">
        <v>187</v>
      </c>
      <c r="H46" s="7" t="s">
        <v>188</v>
      </c>
    </row>
    <row r="47" ht="31.8" spans="7:8">
      <c r="G47" s="7" t="s">
        <v>189</v>
      </c>
      <c r="H47" s="7" t="s">
        <v>190</v>
      </c>
    </row>
    <row r="48" ht="16.2" spans="7:8">
      <c r="G48" s="7" t="s">
        <v>191</v>
      </c>
      <c r="H48" s="7" t="s">
        <v>192</v>
      </c>
    </row>
    <row r="49" ht="31.2" spans="7:8">
      <c r="G49" s="7" t="s">
        <v>193</v>
      </c>
      <c r="H49" s="7" t="s">
        <v>194</v>
      </c>
    </row>
    <row r="50" ht="31.8" spans="7:8">
      <c r="G50" s="7" t="s">
        <v>195</v>
      </c>
      <c r="H50" s="7" t="s">
        <v>196</v>
      </c>
    </row>
    <row r="51" ht="16.2" spans="7:8">
      <c r="G51" s="33" t="s">
        <v>197</v>
      </c>
      <c r="H51" s="7" t="s">
        <v>198</v>
      </c>
    </row>
    <row r="52" ht="32.4" spans="7:8">
      <c r="G52" s="7" t="s">
        <v>199</v>
      </c>
      <c r="H52" s="7" t="s">
        <v>200</v>
      </c>
    </row>
    <row r="53" ht="31.8" spans="3:8">
      <c r="C53" s="73"/>
      <c r="E53" s="107"/>
      <c r="F53" s="73"/>
      <c r="G53" s="7" t="s">
        <v>201</v>
      </c>
      <c r="H53" s="7" t="s">
        <v>202</v>
      </c>
    </row>
    <row r="54" ht="16.2" spans="7:8">
      <c r="G54" s="33" t="s">
        <v>203</v>
      </c>
      <c r="H54" s="7" t="s">
        <v>204</v>
      </c>
    </row>
    <row r="55" ht="31.8" spans="7:8">
      <c r="G55" s="7" t="s">
        <v>205</v>
      </c>
      <c r="H55" s="7" t="s">
        <v>206</v>
      </c>
    </row>
    <row r="56" spans="7:8">
      <c r="G56" s="7" t="s">
        <v>207</v>
      </c>
      <c r="H56" s="7" t="s">
        <v>208</v>
      </c>
    </row>
    <row r="57" ht="31.8" spans="7:8">
      <c r="G57" s="7" t="s">
        <v>209</v>
      </c>
      <c r="H57" s="7" t="s">
        <v>210</v>
      </c>
    </row>
    <row r="58" ht="31.2" spans="7:8">
      <c r="G58" s="7" t="s">
        <v>211</v>
      </c>
      <c r="H58" s="7" t="s">
        <v>212</v>
      </c>
    </row>
    <row r="59" ht="47.4" spans="7:8">
      <c r="G59" s="7" t="s">
        <v>213</v>
      </c>
      <c r="H59" s="7" t="s">
        <v>214</v>
      </c>
    </row>
    <row r="60" ht="62.4" spans="7:8">
      <c r="G60" s="7" t="s">
        <v>215</v>
      </c>
      <c r="H60" s="7" t="s">
        <v>216</v>
      </c>
    </row>
    <row r="61" ht="31.8" spans="7:8">
      <c r="G61" s="7" t="s">
        <v>217</v>
      </c>
      <c r="H61" s="7" t="s">
        <v>218</v>
      </c>
    </row>
    <row r="62" ht="16.2" spans="7:8">
      <c r="G62" s="7" t="s">
        <v>219</v>
      </c>
      <c r="H62" s="7" t="s">
        <v>220</v>
      </c>
    </row>
    <row r="63" ht="16.2" spans="7:8">
      <c r="G63" s="7" t="s">
        <v>221</v>
      </c>
      <c r="H63" s="7" t="s">
        <v>222</v>
      </c>
    </row>
    <row r="64" ht="31.8" spans="7:8">
      <c r="G64" s="7" t="s">
        <v>223</v>
      </c>
      <c r="H64" s="7" t="s">
        <v>224</v>
      </c>
    </row>
    <row r="65" ht="31.8" spans="7:8">
      <c r="G65" s="7" t="s">
        <v>225</v>
      </c>
      <c r="H65" s="7" t="s">
        <v>226</v>
      </c>
    </row>
    <row r="66" ht="16.2" spans="7:8">
      <c r="G66" s="7" t="s">
        <v>227</v>
      </c>
      <c r="H66" s="7" t="s">
        <v>224</v>
      </c>
    </row>
    <row r="67" ht="31.8" spans="7:8">
      <c r="G67" s="7" t="s">
        <v>228</v>
      </c>
      <c r="H67" s="7" t="s">
        <v>229</v>
      </c>
    </row>
    <row r="68" ht="31.8" spans="7:8">
      <c r="G68" s="7" t="s">
        <v>230</v>
      </c>
      <c r="H68" s="7" t="s">
        <v>231</v>
      </c>
    </row>
    <row r="69" ht="31.8" spans="7:8">
      <c r="G69" s="7" t="s">
        <v>232</v>
      </c>
      <c r="H69" s="7" t="s">
        <v>233</v>
      </c>
    </row>
    <row r="70" ht="16.2" spans="7:8">
      <c r="G70" s="7" t="s">
        <v>234</v>
      </c>
      <c r="H70" s="7" t="s">
        <v>235</v>
      </c>
    </row>
    <row r="71" ht="31.8" spans="7:8">
      <c r="G71" s="7" t="s">
        <v>236</v>
      </c>
      <c r="H71" s="7" t="s">
        <v>237</v>
      </c>
    </row>
    <row r="72" ht="46.8" spans="7:8">
      <c r="G72" s="7" t="s">
        <v>238</v>
      </c>
      <c r="H72" s="7" t="s">
        <v>239</v>
      </c>
    </row>
    <row r="73" ht="31.8" spans="7:8">
      <c r="G73" s="7" t="s">
        <v>240</v>
      </c>
      <c r="H73" s="7" t="s">
        <v>241</v>
      </c>
    </row>
    <row r="74" ht="48" spans="7:8">
      <c r="G74" s="7" t="s">
        <v>161</v>
      </c>
      <c r="H74" s="7" t="s">
        <v>162</v>
      </c>
    </row>
    <row r="75" ht="64.2" spans="7:8">
      <c r="G75" s="7" t="s">
        <v>165</v>
      </c>
      <c r="H75" s="7" t="s">
        <v>166</v>
      </c>
    </row>
    <row r="76" ht="16.2" spans="7:8">
      <c r="G76" s="7" t="s">
        <v>242</v>
      </c>
      <c r="H76" s="7" t="s">
        <v>243</v>
      </c>
    </row>
    <row r="77" ht="47.4" spans="7:8">
      <c r="G77" s="7" t="s">
        <v>244</v>
      </c>
      <c r="H77" s="7" t="s">
        <v>245</v>
      </c>
    </row>
    <row r="78" ht="16.2" spans="7:8">
      <c r="G78" s="7" t="s">
        <v>169</v>
      </c>
      <c r="H78" s="7" t="s">
        <v>170</v>
      </c>
    </row>
    <row r="79" spans="7:8">
      <c r="G79" s="7" t="s">
        <v>246</v>
      </c>
      <c r="H79" s="7" t="s">
        <v>247</v>
      </c>
    </row>
    <row r="80" ht="32.4" spans="7:8">
      <c r="G80" s="7" t="s">
        <v>248</v>
      </c>
      <c r="H80" s="7" t="s">
        <v>249</v>
      </c>
    </row>
    <row r="81" ht="16.2" spans="7:8">
      <c r="G81" s="7" t="s">
        <v>173</v>
      </c>
      <c r="H81" s="7" t="s">
        <v>174</v>
      </c>
    </row>
    <row r="82" ht="31.8" spans="7:8">
      <c r="G82" s="7" t="s">
        <v>250</v>
      </c>
      <c r="H82" s="7" t="s">
        <v>251</v>
      </c>
    </row>
    <row r="83" ht="64.8" spans="7:8">
      <c r="G83" s="47" t="s">
        <v>177</v>
      </c>
      <c r="H83" s="7" t="s">
        <v>178</v>
      </c>
    </row>
    <row r="84" ht="32.4" spans="7:8">
      <c r="G84" s="7" t="s">
        <v>181</v>
      </c>
      <c r="H84" s="7" t="s">
        <v>182</v>
      </c>
    </row>
    <row r="85" spans="7:8">
      <c r="G85" s="7" t="s">
        <v>252</v>
      </c>
      <c r="H85" s="7" t="s">
        <v>253</v>
      </c>
    </row>
    <row r="86" ht="63" spans="7:8">
      <c r="G86" s="7" t="s">
        <v>254</v>
      </c>
      <c r="H86" s="7" t="s">
        <v>255</v>
      </c>
    </row>
    <row r="87" ht="31.8" spans="7:8">
      <c r="G87" s="7" t="s">
        <v>256</v>
      </c>
      <c r="H87" s="7" t="s">
        <v>257</v>
      </c>
    </row>
    <row r="88" ht="48" spans="7:8">
      <c r="G88" s="7" t="s">
        <v>185</v>
      </c>
      <c r="H88" s="7" t="s">
        <v>186</v>
      </c>
    </row>
  </sheetData>
  <autoFilter ref="C1:F141">
    <filterColumn colId="2">
      <filters blank="1">
        <filter val="分散"/>
        <filter val="进展"/>
        <filter val="无限"/>
        <filter val="认为...重要"/>
        <filter val="不仅仅"/>
        <filter val="×"/>
        <filter val="上一次聊天"/>
        <filter val="一直不行"/>
        <filter val="脱离现实"/>
        <filter val="声学的"/>
        <filter val="大致划分"/>
        <filter val="行为，事件"/>
        <filter val="冒险，挺进"/>
        <filter val="一般"/>
        <filter val="不一般"/>
        <filter val="十分孤独"/>
        <filter val="问题是"/>
        <filter val="或多或少"/>
        <filter val="合成，人造的"/>
        <filter val="迷人的，吸引人的"/>
        <filter val="戏剧演出"/>
        <filter val="拜访"/>
        <filter val="致使"/>
      </filters>
    </filterColumn>
    <extLst/>
  </autoFilter>
  <mergeCells count="4">
    <mergeCell ref="C1:F1"/>
    <mergeCell ref="I1:J1"/>
    <mergeCell ref="C2:F2"/>
    <mergeCell ref="I2:J2"/>
  </mergeCells>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135"/>
  <sheetViews>
    <sheetView topLeftCell="D62" workbookViewId="0">
      <selection activeCell="H73" sqref="H73"/>
    </sheetView>
  </sheetViews>
  <sheetFormatPr defaultColWidth="8.88888888888889" defaultRowHeight="14.4"/>
  <cols>
    <col min="1" max="1" width="69.2222222222222" style="77" customWidth="1"/>
    <col min="2" max="2" width="34.25" style="78" customWidth="1"/>
    <col min="3" max="3" width="53.7777777777778" customWidth="1"/>
    <col min="4" max="4" width="22.6666666666667" customWidth="1"/>
    <col min="5" max="5" width="45" customWidth="1"/>
    <col min="6" max="6" width="20.3333333333333" style="79" customWidth="1"/>
    <col min="8" max="8" width="57.5555555555556" customWidth="1"/>
  </cols>
  <sheetData>
    <row r="1" ht="15.6" spans="1:9">
      <c r="A1" s="80" t="s">
        <v>258</v>
      </c>
      <c r="B1" s="81"/>
      <c r="C1" s="82" t="s">
        <v>259</v>
      </c>
      <c r="D1" s="49"/>
      <c r="E1" s="83" t="s">
        <v>260</v>
      </c>
      <c r="F1" s="84"/>
      <c r="G1" s="84"/>
      <c r="H1" s="84" t="s">
        <v>261</v>
      </c>
      <c r="I1" s="84"/>
    </row>
    <row r="2" ht="16.2" spans="1:8">
      <c r="A2" s="62" t="s">
        <v>262</v>
      </c>
      <c r="B2" s="62"/>
      <c r="C2" s="85" t="s">
        <v>263</v>
      </c>
      <c r="D2" s="86"/>
      <c r="E2" s="87" t="s">
        <v>264</v>
      </c>
      <c r="F2" s="87"/>
      <c r="G2" t="s">
        <v>70</v>
      </c>
      <c r="H2" s="75" t="s">
        <v>265</v>
      </c>
    </row>
    <row r="3" ht="31.8" spans="1:8">
      <c r="A3" s="62" t="s">
        <v>266</v>
      </c>
      <c r="B3" s="61"/>
      <c r="C3" s="85" t="s">
        <v>267</v>
      </c>
      <c r="D3" s="86" t="s">
        <v>268</v>
      </c>
      <c r="E3" s="88" t="s">
        <v>269</v>
      </c>
      <c r="F3" s="88"/>
      <c r="G3" t="s">
        <v>70</v>
      </c>
      <c r="H3" s="75" t="s">
        <v>270</v>
      </c>
    </row>
    <row r="4" ht="32.4" spans="1:8">
      <c r="A4" s="62" t="s">
        <v>271</v>
      </c>
      <c r="B4" s="61"/>
      <c r="C4" s="85" t="s">
        <v>272</v>
      </c>
      <c r="D4" s="86" t="s">
        <v>273</v>
      </c>
      <c r="E4" s="89" t="s">
        <v>274</v>
      </c>
      <c r="F4" s="88" t="s">
        <v>275</v>
      </c>
      <c r="G4" t="s">
        <v>70</v>
      </c>
      <c r="H4" s="75" t="s">
        <v>276</v>
      </c>
    </row>
    <row r="5" ht="32.4" spans="1:8">
      <c r="A5" s="62" t="s">
        <v>277</v>
      </c>
      <c r="B5" s="61" t="s">
        <v>278</v>
      </c>
      <c r="C5" s="85" t="s">
        <v>279</v>
      </c>
      <c r="D5" s="86"/>
      <c r="E5" s="88" t="s">
        <v>280</v>
      </c>
      <c r="F5" s="88"/>
      <c r="G5" t="s">
        <v>70</v>
      </c>
      <c r="H5" s="75" t="s">
        <v>281</v>
      </c>
    </row>
    <row r="6" ht="31.8" spans="1:8">
      <c r="A6" s="62" t="s">
        <v>282</v>
      </c>
      <c r="B6" s="61"/>
      <c r="C6" s="85" t="s">
        <v>283</v>
      </c>
      <c r="D6" s="86"/>
      <c r="E6" s="88" t="s">
        <v>284</v>
      </c>
      <c r="F6" s="88"/>
      <c r="G6" t="s">
        <v>70</v>
      </c>
      <c r="H6" s="75" t="s">
        <v>285</v>
      </c>
    </row>
    <row r="7" ht="31.8" spans="1:8">
      <c r="A7" s="62" t="s">
        <v>286</v>
      </c>
      <c r="B7" s="61"/>
      <c r="C7" s="85" t="s">
        <v>287</v>
      </c>
      <c r="D7" s="86"/>
      <c r="E7" s="88" t="s">
        <v>288</v>
      </c>
      <c r="F7" s="88"/>
      <c r="G7" t="s">
        <v>70</v>
      </c>
      <c r="H7" s="75" t="s">
        <v>289</v>
      </c>
    </row>
    <row r="8" ht="31.8" spans="1:8">
      <c r="A8" s="90" t="s">
        <v>290</v>
      </c>
      <c r="B8" s="61"/>
      <c r="C8" s="85" t="s">
        <v>291</v>
      </c>
      <c r="D8" s="86"/>
      <c r="E8" s="88" t="s">
        <v>292</v>
      </c>
      <c r="F8" s="88"/>
      <c r="G8" t="s">
        <v>70</v>
      </c>
      <c r="H8" s="75" t="s">
        <v>293</v>
      </c>
    </row>
    <row r="9" ht="16.2" spans="1:8">
      <c r="A9" s="62" t="s">
        <v>294</v>
      </c>
      <c r="B9" s="61"/>
      <c r="C9" s="85" t="s">
        <v>295</v>
      </c>
      <c r="D9" s="86"/>
      <c r="E9" s="91" t="s">
        <v>296</v>
      </c>
      <c r="F9" s="88" t="s">
        <v>297</v>
      </c>
      <c r="H9" s="75" t="s">
        <v>298</v>
      </c>
    </row>
    <row r="10" ht="47.4" spans="1:8">
      <c r="A10" s="62" t="s">
        <v>299</v>
      </c>
      <c r="B10" s="61"/>
      <c r="C10" s="85" t="s">
        <v>300</v>
      </c>
      <c r="D10" s="86"/>
      <c r="E10" s="88" t="s">
        <v>301</v>
      </c>
      <c r="F10" s="88"/>
      <c r="G10" t="s">
        <v>70</v>
      </c>
      <c r="H10" s="75" t="s">
        <v>302</v>
      </c>
    </row>
    <row r="11" ht="78.6" spans="3:8">
      <c r="C11" s="85" t="s">
        <v>303</v>
      </c>
      <c r="D11" s="86"/>
      <c r="E11" s="88" t="s">
        <v>304</v>
      </c>
      <c r="F11" s="88"/>
      <c r="G11" t="s">
        <v>70</v>
      </c>
      <c r="H11" s="75" t="s">
        <v>305</v>
      </c>
    </row>
    <row r="12" ht="16.2" spans="1:8">
      <c r="A12" s="62" t="s">
        <v>306</v>
      </c>
      <c r="B12" s="61"/>
      <c r="C12" s="85" t="s">
        <v>307</v>
      </c>
      <c r="D12" s="86"/>
      <c r="E12" s="92" t="s">
        <v>308</v>
      </c>
      <c r="F12" s="88" t="s">
        <v>309</v>
      </c>
      <c r="G12" t="s">
        <v>70</v>
      </c>
      <c r="H12" s="75" t="s">
        <v>310</v>
      </c>
    </row>
    <row r="13" ht="16.2" spans="1:8">
      <c r="A13" s="62" t="s">
        <v>311</v>
      </c>
      <c r="B13" s="61"/>
      <c r="C13" s="85" t="s">
        <v>312</v>
      </c>
      <c r="D13" s="86"/>
      <c r="E13" s="43"/>
      <c r="F13" s="43"/>
      <c r="H13" s="75" t="s">
        <v>313</v>
      </c>
    </row>
    <row r="14" ht="31.8" spans="1:8">
      <c r="A14" s="62" t="s">
        <v>314</v>
      </c>
      <c r="B14" s="61" t="s">
        <v>315</v>
      </c>
      <c r="C14" s="2"/>
      <c r="D14" s="49"/>
      <c r="E14" s="88" t="s">
        <v>316</v>
      </c>
      <c r="F14" s="88"/>
      <c r="G14" t="s">
        <v>70</v>
      </c>
      <c r="H14" s="75" t="s">
        <v>317</v>
      </c>
    </row>
    <row r="15" ht="31.8" spans="1:8">
      <c r="A15" s="62" t="s">
        <v>318</v>
      </c>
      <c r="B15" s="61"/>
      <c r="C15" s="85" t="s">
        <v>319</v>
      </c>
      <c r="D15" s="86"/>
      <c r="E15" s="88" t="s">
        <v>320</v>
      </c>
      <c r="F15" s="88"/>
      <c r="G15" t="s">
        <v>70</v>
      </c>
      <c r="H15" s="75" t="s">
        <v>321</v>
      </c>
    </row>
    <row r="16" ht="31.8" spans="1:8">
      <c r="A16" s="93"/>
      <c r="B16" s="94"/>
      <c r="C16" s="85" t="s">
        <v>322</v>
      </c>
      <c r="D16" s="86"/>
      <c r="E16" s="88" t="s">
        <v>323</v>
      </c>
      <c r="F16" s="88"/>
      <c r="G16" t="s">
        <v>70</v>
      </c>
      <c r="H16" s="75" t="s">
        <v>324</v>
      </c>
    </row>
    <row r="17" ht="32.4" spans="1:8">
      <c r="A17" s="62" t="s">
        <v>325</v>
      </c>
      <c r="B17" s="61"/>
      <c r="C17" s="85" t="s">
        <v>326</v>
      </c>
      <c r="D17" s="24"/>
      <c r="E17" s="88" t="s">
        <v>327</v>
      </c>
      <c r="F17" s="88"/>
      <c r="H17" s="75" t="s">
        <v>328</v>
      </c>
    </row>
    <row r="18" ht="31.8" spans="1:8">
      <c r="A18" s="62" t="s">
        <v>329</v>
      </c>
      <c r="B18" s="61"/>
      <c r="C18" s="2"/>
      <c r="D18" s="2"/>
      <c r="E18" s="88" t="s">
        <v>330</v>
      </c>
      <c r="F18" s="88"/>
      <c r="H18" s="75" t="s">
        <v>331</v>
      </c>
    </row>
    <row r="19" ht="16.2" spans="1:8">
      <c r="A19" s="62" t="s">
        <v>332</v>
      </c>
      <c r="B19" s="61"/>
      <c r="C19" s="85" t="s">
        <v>333</v>
      </c>
      <c r="D19" s="24"/>
      <c r="E19" s="95" t="s">
        <v>334</v>
      </c>
      <c r="F19" s="88"/>
      <c r="H19" s="75" t="s">
        <v>335</v>
      </c>
    </row>
    <row r="20" ht="32.4" spans="1:8">
      <c r="A20" s="62" t="s">
        <v>336</v>
      </c>
      <c r="B20" s="61"/>
      <c r="C20" s="85" t="s">
        <v>337</v>
      </c>
      <c r="D20" s="24"/>
      <c r="E20" s="88" t="s">
        <v>338</v>
      </c>
      <c r="F20" s="88" t="s">
        <v>339</v>
      </c>
      <c r="H20" s="75" t="s">
        <v>340</v>
      </c>
    </row>
    <row r="21" ht="31.8" spans="1:8">
      <c r="A21" s="90" t="s">
        <v>341</v>
      </c>
      <c r="B21" s="61" t="s">
        <v>342</v>
      </c>
      <c r="C21" s="2"/>
      <c r="D21" s="2"/>
      <c r="E21" s="88" t="s">
        <v>343</v>
      </c>
      <c r="F21" s="88"/>
      <c r="H21" s="75" t="s">
        <v>344</v>
      </c>
    </row>
    <row r="22" ht="31.8" spans="1:8">
      <c r="A22" s="90" t="s">
        <v>345</v>
      </c>
      <c r="B22" s="61" t="s">
        <v>346</v>
      </c>
      <c r="C22" s="85" t="s">
        <v>347</v>
      </c>
      <c r="D22" s="24"/>
      <c r="E22" s="88" t="s">
        <v>348</v>
      </c>
      <c r="F22" s="88"/>
      <c r="H22" s="75" t="s">
        <v>349</v>
      </c>
    </row>
    <row r="23" ht="32.4" spans="1:8">
      <c r="A23" s="62" t="s">
        <v>350</v>
      </c>
      <c r="B23" s="61" t="s">
        <v>351</v>
      </c>
      <c r="C23" s="85" t="s">
        <v>352</v>
      </c>
      <c r="D23" s="24"/>
      <c r="E23" s="88" t="s">
        <v>353</v>
      </c>
      <c r="F23" s="88" t="s">
        <v>354</v>
      </c>
      <c r="H23" s="75" t="s">
        <v>355</v>
      </c>
    </row>
    <row r="24" ht="16.2" spans="3:8">
      <c r="C24" s="85" t="s">
        <v>356</v>
      </c>
      <c r="D24" s="86"/>
      <c r="E24" s="78"/>
      <c r="F24" s="77"/>
      <c r="H24" s="75" t="s">
        <v>357</v>
      </c>
    </row>
    <row r="25" ht="46.8" spans="1:8">
      <c r="A25" s="62" t="s">
        <v>358</v>
      </c>
      <c r="B25" s="61"/>
      <c r="C25" s="85" t="s">
        <v>359</v>
      </c>
      <c r="D25" s="24" t="s">
        <v>360</v>
      </c>
      <c r="E25" s="89" t="s">
        <v>361</v>
      </c>
      <c r="F25" s="88"/>
      <c r="H25" s="75" t="s">
        <v>362</v>
      </c>
    </row>
    <row r="26" ht="31.8" spans="1:8">
      <c r="A26" s="62" t="s">
        <v>363</v>
      </c>
      <c r="B26" s="61"/>
      <c r="C26" s="85" t="s">
        <v>364</v>
      </c>
      <c r="D26" s="86"/>
      <c r="E26" s="88" t="s">
        <v>365</v>
      </c>
      <c r="F26" s="88"/>
      <c r="H26" s="75" t="s">
        <v>366</v>
      </c>
    </row>
    <row r="27" ht="16.2" spans="1:8">
      <c r="A27" s="62" t="s">
        <v>367</v>
      </c>
      <c r="B27" s="61"/>
      <c r="C27" s="85" t="s">
        <v>368</v>
      </c>
      <c r="D27" s="86"/>
      <c r="E27" s="88" t="s">
        <v>369</v>
      </c>
      <c r="F27" s="88" t="s">
        <v>370</v>
      </c>
      <c r="H27" s="75" t="s">
        <v>371</v>
      </c>
    </row>
    <row r="28" ht="31.8" spans="1:8">
      <c r="A28" s="62" t="s">
        <v>372</v>
      </c>
      <c r="B28" s="61"/>
      <c r="C28" s="85" t="s">
        <v>373</v>
      </c>
      <c r="D28" s="86"/>
      <c r="E28" s="88" t="s">
        <v>374</v>
      </c>
      <c r="F28" s="88"/>
      <c r="H28" s="7" t="s">
        <v>375</v>
      </c>
    </row>
    <row r="29" ht="48" spans="1:8">
      <c r="A29" s="90" t="s">
        <v>376</v>
      </c>
      <c r="B29" s="61"/>
      <c r="C29" s="85" t="s">
        <v>377</v>
      </c>
      <c r="D29" s="86"/>
      <c r="E29" s="88" t="s">
        <v>378</v>
      </c>
      <c r="F29" s="88"/>
      <c r="H29" s="7" t="s">
        <v>379</v>
      </c>
    </row>
    <row r="30" ht="31.8" spans="1:8">
      <c r="A30" s="62" t="s">
        <v>380</v>
      </c>
      <c r="B30" s="61"/>
      <c r="C30" s="85" t="s">
        <v>381</v>
      </c>
      <c r="D30" s="86"/>
      <c r="E30" s="88" t="s">
        <v>382</v>
      </c>
      <c r="F30" s="88"/>
      <c r="H30" s="7" t="s">
        <v>383</v>
      </c>
    </row>
    <row r="31" ht="31.8" spans="3:8">
      <c r="C31" s="85" t="s">
        <v>384</v>
      </c>
      <c r="D31" s="86"/>
      <c r="E31" s="88" t="s">
        <v>385</v>
      </c>
      <c r="F31" s="88" t="s">
        <v>386</v>
      </c>
      <c r="H31" s="7" t="s">
        <v>387</v>
      </c>
    </row>
    <row r="32" ht="31.8" spans="1:8">
      <c r="A32" s="90" t="s">
        <v>388</v>
      </c>
      <c r="B32" s="61" t="s">
        <v>389</v>
      </c>
      <c r="C32" s="2"/>
      <c r="D32" s="49"/>
      <c r="E32" s="88" t="s">
        <v>390</v>
      </c>
      <c r="F32" s="88"/>
      <c r="H32" s="7" t="s">
        <v>391</v>
      </c>
    </row>
    <row r="33" ht="16.2" spans="1:8">
      <c r="A33" s="62" t="s">
        <v>392</v>
      </c>
      <c r="B33" s="61"/>
      <c r="C33" s="85" t="s">
        <v>393</v>
      </c>
      <c r="D33" s="86"/>
      <c r="E33" s="88" t="s">
        <v>394</v>
      </c>
      <c r="F33" s="88"/>
      <c r="H33" s="7" t="s">
        <v>395</v>
      </c>
    </row>
    <row r="34" ht="16.2" spans="1:8">
      <c r="A34" s="62" t="s">
        <v>396</v>
      </c>
      <c r="B34" s="61"/>
      <c r="C34" s="85" t="s">
        <v>397</v>
      </c>
      <c r="D34" s="86" t="s">
        <v>398</v>
      </c>
      <c r="E34" s="88" t="s">
        <v>399</v>
      </c>
      <c r="F34" s="88" t="s">
        <v>400</v>
      </c>
      <c r="H34" s="7" t="s">
        <v>401</v>
      </c>
    </row>
    <row r="35" ht="31.8" spans="1:8">
      <c r="A35" s="62" t="s">
        <v>402</v>
      </c>
      <c r="B35" s="61"/>
      <c r="C35" s="85" t="s">
        <v>403</v>
      </c>
      <c r="D35" s="86"/>
      <c r="E35" s="88" t="s">
        <v>404</v>
      </c>
      <c r="F35" s="88"/>
      <c r="H35" s="7" t="s">
        <v>405</v>
      </c>
    </row>
    <row r="36" ht="31.8" spans="1:8">
      <c r="A36" s="93"/>
      <c r="B36" s="94"/>
      <c r="C36" s="73" t="s">
        <v>406</v>
      </c>
      <c r="D36" s="96" t="s">
        <v>407</v>
      </c>
      <c r="E36" s="88" t="s">
        <v>113</v>
      </c>
      <c r="F36" s="88" t="s">
        <v>114</v>
      </c>
      <c r="H36" s="7" t="s">
        <v>408</v>
      </c>
    </row>
    <row r="37" ht="31.8" spans="1:8">
      <c r="A37" s="62" t="s">
        <v>409</v>
      </c>
      <c r="B37" s="61"/>
      <c r="C37" s="73" t="s">
        <v>410</v>
      </c>
      <c r="D37" s="96" t="s">
        <v>411</v>
      </c>
      <c r="E37" s="88" t="s">
        <v>412</v>
      </c>
      <c r="F37" s="88"/>
      <c r="H37" s="7" t="s">
        <v>413</v>
      </c>
    </row>
    <row r="38" ht="32.4" spans="1:8">
      <c r="A38" s="90" t="s">
        <v>414</v>
      </c>
      <c r="B38" s="61" t="s">
        <v>415</v>
      </c>
      <c r="C38" s="73" t="s">
        <v>416</v>
      </c>
      <c r="D38" s="96" t="s">
        <v>417</v>
      </c>
      <c r="E38" s="88" t="s">
        <v>418</v>
      </c>
      <c r="F38" s="88"/>
      <c r="H38" s="7" t="s">
        <v>419</v>
      </c>
    </row>
    <row r="39" ht="31.8" spans="1:8">
      <c r="A39" s="62" t="s">
        <v>420</v>
      </c>
      <c r="B39" s="61"/>
      <c r="C39" s="85" t="s">
        <v>421</v>
      </c>
      <c r="D39" s="86"/>
      <c r="E39" s="88" t="s">
        <v>422</v>
      </c>
      <c r="F39" s="88"/>
      <c r="H39" s="7" t="s">
        <v>423</v>
      </c>
    </row>
    <row r="40" ht="48" spans="1:8">
      <c r="A40" s="62" t="s">
        <v>424</v>
      </c>
      <c r="B40" s="61"/>
      <c r="C40" s="85" t="s">
        <v>425</v>
      </c>
      <c r="D40" s="86"/>
      <c r="E40" s="88" t="s">
        <v>426</v>
      </c>
      <c r="F40" s="88"/>
      <c r="H40" s="7" t="s">
        <v>427</v>
      </c>
    </row>
    <row r="41" ht="46.8" spans="1:8">
      <c r="A41" s="62" t="s">
        <v>428</v>
      </c>
      <c r="B41" s="61"/>
      <c r="C41" s="85" t="s">
        <v>429</v>
      </c>
      <c r="D41" s="86" t="s">
        <v>430</v>
      </c>
      <c r="E41" s="88" t="s">
        <v>431</v>
      </c>
      <c r="F41" s="88"/>
      <c r="H41" s="7" t="s">
        <v>432</v>
      </c>
    </row>
    <row r="42" ht="31.8" spans="1:8">
      <c r="A42" s="62" t="s">
        <v>433</v>
      </c>
      <c r="B42" s="61"/>
      <c r="C42" s="85" t="s">
        <v>434</v>
      </c>
      <c r="D42" s="86"/>
      <c r="E42" s="78"/>
      <c r="F42" s="77"/>
      <c r="H42" s="7" t="s">
        <v>435</v>
      </c>
    </row>
    <row r="43" ht="31.8" spans="1:8">
      <c r="A43" s="62" t="s">
        <v>436</v>
      </c>
      <c r="B43" s="61"/>
      <c r="C43" s="11"/>
      <c r="D43" s="49"/>
      <c r="E43" s="78"/>
      <c r="F43" s="78"/>
      <c r="H43" s="7" t="s">
        <v>437</v>
      </c>
    </row>
    <row r="44" ht="79.8" spans="1:8">
      <c r="A44" s="62" t="s">
        <v>438</v>
      </c>
      <c r="B44" s="61"/>
      <c r="C44" s="85" t="s">
        <v>439</v>
      </c>
      <c r="D44" s="86"/>
      <c r="E44" s="88" t="s">
        <v>440</v>
      </c>
      <c r="F44" s="88"/>
      <c r="H44" s="7" t="s">
        <v>441</v>
      </c>
    </row>
    <row r="45" ht="16.2" spans="1:8">
      <c r="A45" s="62" t="s">
        <v>442</v>
      </c>
      <c r="B45" s="61"/>
      <c r="C45" s="97" t="s">
        <v>443</v>
      </c>
      <c r="D45" s="86"/>
      <c r="E45" s="88" t="s">
        <v>444</v>
      </c>
      <c r="F45" s="88"/>
      <c r="H45" s="7" t="s">
        <v>445</v>
      </c>
    </row>
    <row r="46" ht="31.8" spans="1:8">
      <c r="A46" s="62" t="s">
        <v>446</v>
      </c>
      <c r="B46" s="61"/>
      <c r="C46" s="85" t="s">
        <v>447</v>
      </c>
      <c r="D46" s="86"/>
      <c r="E46" s="88" t="s">
        <v>448</v>
      </c>
      <c r="F46" s="88"/>
      <c r="H46" s="7" t="s">
        <v>449</v>
      </c>
    </row>
    <row r="47" ht="31.2" spans="1:8">
      <c r="A47" s="98"/>
      <c r="B47" s="81"/>
      <c r="C47" s="99" t="s">
        <v>450</v>
      </c>
      <c r="D47" s="86"/>
      <c r="E47" s="88" t="s">
        <v>451</v>
      </c>
      <c r="F47" s="88" t="s">
        <v>452</v>
      </c>
      <c r="H47" s="7" t="s">
        <v>453</v>
      </c>
    </row>
    <row r="48" ht="31.8" spans="1:8">
      <c r="A48" s="62" t="s">
        <v>454</v>
      </c>
      <c r="B48" s="61" t="s">
        <v>455</v>
      </c>
      <c r="D48" s="49"/>
      <c r="E48" s="88" t="s">
        <v>456</v>
      </c>
      <c r="F48" s="88"/>
      <c r="H48" s="33" t="s">
        <v>457</v>
      </c>
    </row>
    <row r="49" ht="31.8" spans="1:9">
      <c r="A49" s="62" t="s">
        <v>458</v>
      </c>
      <c r="B49" s="61"/>
      <c r="C49" s="2" t="s">
        <v>459</v>
      </c>
      <c r="D49" s="49"/>
      <c r="E49" s="88" t="s">
        <v>460</v>
      </c>
      <c r="F49" s="88"/>
      <c r="H49" s="7" t="s">
        <v>461</v>
      </c>
      <c r="I49" s="7"/>
    </row>
    <row r="50" ht="31.8" spans="1:9">
      <c r="A50" s="62" t="s">
        <v>462</v>
      </c>
      <c r="B50" s="61"/>
      <c r="C50" s="2" t="s">
        <v>463</v>
      </c>
      <c r="D50" s="49"/>
      <c r="E50" s="89" t="s">
        <v>464</v>
      </c>
      <c r="F50" s="88"/>
      <c r="H50" s="7" t="s">
        <v>465</v>
      </c>
      <c r="I50" s="7"/>
    </row>
    <row r="51" ht="46.8" spans="3:9">
      <c r="C51" s="2" t="s">
        <v>466</v>
      </c>
      <c r="D51" s="49"/>
      <c r="E51" s="88" t="s">
        <v>467</v>
      </c>
      <c r="F51" s="88"/>
      <c r="H51" s="7" t="s">
        <v>468</v>
      </c>
      <c r="I51" s="7"/>
    </row>
    <row r="52" ht="32.4" spans="1:9">
      <c r="A52" s="98" t="s">
        <v>469</v>
      </c>
      <c r="B52" s="81"/>
      <c r="C52" s="2" t="s">
        <v>470</v>
      </c>
      <c r="D52" s="49"/>
      <c r="E52" s="89" t="s">
        <v>471</v>
      </c>
      <c r="F52" s="88" t="s">
        <v>472</v>
      </c>
      <c r="H52" s="7" t="s">
        <v>473</v>
      </c>
      <c r="I52" s="7"/>
    </row>
    <row r="53" ht="48" spans="1:9">
      <c r="A53" s="98" t="s">
        <v>474</v>
      </c>
      <c r="B53" s="81"/>
      <c r="C53" s="2" t="s">
        <v>475</v>
      </c>
      <c r="D53" s="49"/>
      <c r="E53" s="78"/>
      <c r="F53" s="77"/>
      <c r="H53" s="7" t="s">
        <v>476</v>
      </c>
      <c r="I53" s="7"/>
    </row>
    <row r="54" ht="48" spans="1:9">
      <c r="A54" s="98" t="s">
        <v>477</v>
      </c>
      <c r="B54" s="98"/>
      <c r="C54" s="2" t="s">
        <v>478</v>
      </c>
      <c r="D54" s="49"/>
      <c r="E54" s="88" t="s">
        <v>479</v>
      </c>
      <c r="F54" s="88"/>
      <c r="H54" s="7" t="s">
        <v>480</v>
      </c>
      <c r="I54" s="7"/>
    </row>
    <row r="55" ht="31.2" spans="1:9">
      <c r="A55" s="98" t="s">
        <v>481</v>
      </c>
      <c r="B55" s="81"/>
      <c r="C55" s="2" t="s">
        <v>482</v>
      </c>
      <c r="D55" s="49"/>
      <c r="E55" s="88" t="s">
        <v>483</v>
      </c>
      <c r="F55" s="88"/>
      <c r="H55" s="7" t="s">
        <v>484</v>
      </c>
      <c r="I55" s="7"/>
    </row>
    <row r="56" ht="16.2" spans="1:9">
      <c r="A56" s="98" t="s">
        <v>485</v>
      </c>
      <c r="B56" s="81"/>
      <c r="C56" s="2" t="s">
        <v>486</v>
      </c>
      <c r="D56" s="49"/>
      <c r="E56" s="88" t="s">
        <v>487</v>
      </c>
      <c r="F56" s="88"/>
      <c r="H56" s="7" t="s">
        <v>488</v>
      </c>
      <c r="I56" s="7"/>
    </row>
    <row r="57" ht="31.8" spans="1:9">
      <c r="A57" s="98" t="s">
        <v>489</v>
      </c>
      <c r="B57" s="81"/>
      <c r="C57" s="2" t="s">
        <v>490</v>
      </c>
      <c r="D57" s="49"/>
      <c r="E57" s="88" t="s">
        <v>491</v>
      </c>
      <c r="F57" s="88" t="s">
        <v>492</v>
      </c>
      <c r="H57" s="7" t="s">
        <v>493</v>
      </c>
      <c r="I57" s="7"/>
    </row>
    <row r="58" ht="16.2" spans="1:9">
      <c r="A58" s="98" t="s">
        <v>494</v>
      </c>
      <c r="B58" s="81"/>
      <c r="C58" s="2" t="s">
        <v>495</v>
      </c>
      <c r="D58" s="49"/>
      <c r="E58" s="78"/>
      <c r="F58" s="77"/>
      <c r="H58" s="7" t="s">
        <v>496</v>
      </c>
      <c r="I58" s="7"/>
    </row>
    <row r="59" ht="31.2" spans="1:9">
      <c r="A59" s="98" t="s">
        <v>497</v>
      </c>
      <c r="B59" s="81"/>
      <c r="C59" s="2" t="s">
        <v>498</v>
      </c>
      <c r="D59" s="49"/>
      <c r="E59" s="88" t="s">
        <v>499</v>
      </c>
      <c r="F59" s="88"/>
      <c r="H59" s="7" t="s">
        <v>500</v>
      </c>
      <c r="I59" s="7"/>
    </row>
    <row r="60" ht="31.8" spans="1:9">
      <c r="A60" s="98" t="s">
        <v>501</v>
      </c>
      <c r="B60" s="81"/>
      <c r="C60" s="2"/>
      <c r="D60" s="49"/>
      <c r="E60" s="88" t="s">
        <v>502</v>
      </c>
      <c r="F60" s="88" t="s">
        <v>503</v>
      </c>
      <c r="H60" s="7" t="s">
        <v>504</v>
      </c>
      <c r="I60" s="7"/>
    </row>
    <row r="61" ht="47.4" spans="1:9">
      <c r="A61" s="98" t="s">
        <v>505</v>
      </c>
      <c r="B61" s="81"/>
      <c r="C61" s="2"/>
      <c r="D61" s="49"/>
      <c r="E61" s="88" t="s">
        <v>506</v>
      </c>
      <c r="F61" s="88"/>
      <c r="H61" s="7" t="s">
        <v>507</v>
      </c>
      <c r="I61" s="7"/>
    </row>
    <row r="62" ht="31.8" spans="1:9">
      <c r="A62" s="98" t="s">
        <v>508</v>
      </c>
      <c r="B62" s="81"/>
      <c r="C62" s="2"/>
      <c r="D62" s="49"/>
      <c r="E62" s="88" t="s">
        <v>509</v>
      </c>
      <c r="F62" s="88"/>
      <c r="H62" s="7" t="s">
        <v>510</v>
      </c>
      <c r="I62" s="7"/>
    </row>
    <row r="63" ht="31.8" spans="1:8">
      <c r="A63" s="98" t="s">
        <v>511</v>
      </c>
      <c r="B63" s="81"/>
      <c r="C63" s="2"/>
      <c r="D63" s="49"/>
      <c r="E63" s="88" t="s">
        <v>512</v>
      </c>
      <c r="F63" s="88"/>
      <c r="H63" s="7" t="s">
        <v>513</v>
      </c>
    </row>
    <row r="64" ht="31.8" spans="1:9">
      <c r="A64" s="98" t="s">
        <v>514</v>
      </c>
      <c r="B64" s="81"/>
      <c r="C64" s="2"/>
      <c r="D64" s="49"/>
      <c r="E64" s="88" t="s">
        <v>515</v>
      </c>
      <c r="F64" s="88"/>
      <c r="H64" s="7" t="s">
        <v>516</v>
      </c>
      <c r="I64" s="7"/>
    </row>
    <row r="65" ht="31.8" spans="1:9">
      <c r="A65" s="98" t="s">
        <v>517</v>
      </c>
      <c r="B65" s="81"/>
      <c r="C65" s="2"/>
      <c r="D65" s="49"/>
      <c r="E65" s="88" t="s">
        <v>518</v>
      </c>
      <c r="F65" s="88" t="s">
        <v>519</v>
      </c>
      <c r="H65" s="47" t="s">
        <v>520</v>
      </c>
      <c r="I65" s="7"/>
    </row>
    <row r="66" ht="47.4" spans="1:9">
      <c r="A66" s="98" t="s">
        <v>521</v>
      </c>
      <c r="B66" s="81"/>
      <c r="C66" s="2"/>
      <c r="D66" s="49"/>
      <c r="E66" s="88" t="s">
        <v>522</v>
      </c>
      <c r="F66" s="88" t="s">
        <v>523</v>
      </c>
      <c r="H66" s="7" t="s">
        <v>524</v>
      </c>
      <c r="I66" s="7"/>
    </row>
    <row r="67" ht="32.4" spans="1:8">
      <c r="A67" s="98" t="s">
        <v>525</v>
      </c>
      <c r="B67" s="81"/>
      <c r="C67" s="2"/>
      <c r="D67" s="49"/>
      <c r="E67" s="88" t="s">
        <v>526</v>
      </c>
      <c r="F67" s="88" t="s">
        <v>527</v>
      </c>
      <c r="H67" s="7" t="s">
        <v>528</v>
      </c>
    </row>
    <row r="68" ht="31.2" spans="1:9">
      <c r="A68" s="98" t="s">
        <v>529</v>
      </c>
      <c r="B68" s="81"/>
      <c r="C68" s="2"/>
      <c r="D68" s="49"/>
      <c r="E68" s="78"/>
      <c r="F68" s="77"/>
      <c r="H68" s="7" t="s">
        <v>530</v>
      </c>
      <c r="I68" s="7"/>
    </row>
    <row r="69" ht="31.8" spans="1:9">
      <c r="A69" s="98" t="s">
        <v>531</v>
      </c>
      <c r="B69" s="81"/>
      <c r="C69" s="2"/>
      <c r="D69" s="49"/>
      <c r="E69" s="88" t="s">
        <v>461</v>
      </c>
      <c r="F69" s="88"/>
      <c r="H69" s="7" t="s">
        <v>532</v>
      </c>
      <c r="I69" s="7"/>
    </row>
    <row r="70" ht="32.4" spans="1:9">
      <c r="A70" s="98" t="s">
        <v>533</v>
      </c>
      <c r="B70" s="81"/>
      <c r="C70" s="2"/>
      <c r="D70" s="49"/>
      <c r="E70" s="88" t="s">
        <v>465</v>
      </c>
      <c r="F70" s="88"/>
      <c r="H70" s="7" t="s">
        <v>534</v>
      </c>
      <c r="I70" s="7"/>
    </row>
    <row r="71" ht="32.4" spans="1:8">
      <c r="A71" s="98" t="s">
        <v>535</v>
      </c>
      <c r="B71" s="81"/>
      <c r="C71" s="2"/>
      <c r="D71" s="49"/>
      <c r="E71" s="88" t="s">
        <v>468</v>
      </c>
      <c r="F71" s="88"/>
      <c r="H71" s="7" t="s">
        <v>536</v>
      </c>
    </row>
    <row r="72" ht="31.8" spans="1:8">
      <c r="A72" s="98" t="s">
        <v>537</v>
      </c>
      <c r="B72" s="81"/>
      <c r="C72" s="2"/>
      <c r="D72" s="49"/>
      <c r="E72" s="88" t="s">
        <v>473</v>
      </c>
      <c r="F72" s="88"/>
      <c r="H72" s="7" t="s">
        <v>538</v>
      </c>
    </row>
    <row r="73" ht="63.6" spans="1:8">
      <c r="A73" s="98" t="s">
        <v>539</v>
      </c>
      <c r="B73" s="81"/>
      <c r="C73" s="2"/>
      <c r="D73" s="49"/>
      <c r="E73" s="88" t="s">
        <v>476</v>
      </c>
      <c r="F73" s="88"/>
      <c r="H73" s="7" t="s">
        <v>540</v>
      </c>
    </row>
    <row r="74" ht="16.2" spans="1:6">
      <c r="A74" s="98" t="s">
        <v>541</v>
      </c>
      <c r="B74" s="81"/>
      <c r="C74" s="2"/>
      <c r="D74" s="49"/>
      <c r="E74" s="88" t="s">
        <v>480</v>
      </c>
      <c r="F74" s="100"/>
    </row>
    <row r="75" ht="31.8" spans="1:6">
      <c r="A75" s="98" t="s">
        <v>542</v>
      </c>
      <c r="C75" s="2"/>
      <c r="D75" s="49"/>
      <c r="E75" s="88" t="s">
        <v>232</v>
      </c>
      <c r="F75" s="88" t="s">
        <v>233</v>
      </c>
    </row>
    <row r="76" ht="31.2" spans="1:6">
      <c r="A76" s="98" t="s">
        <v>543</v>
      </c>
      <c r="C76" s="2"/>
      <c r="D76" s="49"/>
      <c r="E76" s="88" t="s">
        <v>234</v>
      </c>
      <c r="F76" s="88" t="s">
        <v>235</v>
      </c>
    </row>
    <row r="77" ht="31.8" spans="1:6">
      <c r="A77" s="101" t="s">
        <v>544</v>
      </c>
      <c r="B77" s="81" t="s">
        <v>545</v>
      </c>
      <c r="C77" s="2"/>
      <c r="D77" s="49"/>
      <c r="E77" s="88" t="s">
        <v>484</v>
      </c>
      <c r="F77" s="88"/>
    </row>
    <row r="78" ht="31.8" spans="1:6">
      <c r="A78" s="98" t="s">
        <v>546</v>
      </c>
      <c r="B78" s="98" t="s">
        <v>547</v>
      </c>
      <c r="C78" s="2"/>
      <c r="D78" s="49"/>
      <c r="E78" s="88" t="s">
        <v>488</v>
      </c>
      <c r="F78" s="88"/>
    </row>
    <row r="79" ht="31.2" spans="1:6">
      <c r="A79" s="98" t="s">
        <v>548</v>
      </c>
      <c r="B79" s="98"/>
      <c r="C79" s="2" t="s">
        <v>549</v>
      </c>
      <c r="D79" s="49"/>
      <c r="E79" s="88" t="s">
        <v>493</v>
      </c>
      <c r="F79" s="100"/>
    </row>
    <row r="80" ht="16.2" spans="1:6">
      <c r="A80" s="98" t="s">
        <v>550</v>
      </c>
      <c r="B80" s="81"/>
      <c r="C80" s="2" t="s">
        <v>551</v>
      </c>
      <c r="D80" s="49"/>
      <c r="E80" s="88" t="s">
        <v>496</v>
      </c>
      <c r="F80" s="102"/>
    </row>
    <row r="81" ht="31.2" spans="3:6">
      <c r="C81" s="2" t="s">
        <v>552</v>
      </c>
      <c r="D81" s="49"/>
      <c r="E81" s="88" t="s">
        <v>500</v>
      </c>
      <c r="F81" s="88"/>
    </row>
    <row r="82" ht="31.8" spans="3:6">
      <c r="C82" s="2" t="s">
        <v>553</v>
      </c>
      <c r="D82" s="49"/>
      <c r="E82" s="88" t="s">
        <v>507</v>
      </c>
      <c r="F82" s="88"/>
    </row>
    <row r="83" ht="16.2" spans="3:6">
      <c r="C83" s="2" t="s">
        <v>554</v>
      </c>
      <c r="D83" s="49"/>
      <c r="E83" s="88" t="s">
        <v>510</v>
      </c>
      <c r="F83" s="88"/>
    </row>
    <row r="84" ht="31.8" spans="3:6">
      <c r="C84" s="2" t="s">
        <v>555</v>
      </c>
      <c r="D84" s="49"/>
      <c r="E84" s="88" t="s">
        <v>240</v>
      </c>
      <c r="F84" s="88" t="s">
        <v>241</v>
      </c>
    </row>
    <row r="85" ht="15.6" spans="3:6">
      <c r="C85" s="64" t="s">
        <v>556</v>
      </c>
      <c r="D85" s="49"/>
      <c r="E85" s="78"/>
      <c r="F85" s="77"/>
    </row>
    <row r="86" ht="31.8" spans="3:6">
      <c r="C86" s="2" t="s">
        <v>557</v>
      </c>
      <c r="D86" s="49"/>
      <c r="E86" s="88" t="s">
        <v>513</v>
      </c>
      <c r="F86" s="88"/>
    </row>
    <row r="87" ht="16.2" spans="5:6">
      <c r="E87" s="88" t="s">
        <v>242</v>
      </c>
      <c r="F87" s="88" t="s">
        <v>243</v>
      </c>
    </row>
    <row r="88" ht="47.4" spans="5:6">
      <c r="E88" s="88" t="s">
        <v>244</v>
      </c>
      <c r="F88" s="88" t="s">
        <v>245</v>
      </c>
    </row>
    <row r="89" ht="16.2" spans="5:6">
      <c r="E89" s="89" t="s">
        <v>520</v>
      </c>
      <c r="F89" s="102"/>
    </row>
    <row r="90" spans="5:6">
      <c r="E90" s="78"/>
      <c r="F90" s="77"/>
    </row>
    <row r="91" ht="64.2" spans="5:6">
      <c r="E91" s="89" t="s">
        <v>177</v>
      </c>
      <c r="F91" s="88" t="s">
        <v>178</v>
      </c>
    </row>
    <row r="92" ht="31.8" spans="5:6">
      <c r="E92" s="88" t="s">
        <v>528</v>
      </c>
      <c r="F92" s="88"/>
    </row>
    <row r="93" ht="31.8" spans="5:6">
      <c r="E93" s="88" t="s">
        <v>181</v>
      </c>
      <c r="F93" s="88" t="s">
        <v>182</v>
      </c>
    </row>
    <row r="94" ht="15.6" spans="5:6">
      <c r="E94" s="88" t="s">
        <v>252</v>
      </c>
      <c r="F94" s="88" t="s">
        <v>253</v>
      </c>
    </row>
    <row r="95" ht="46.8" spans="5:6">
      <c r="E95" s="88" t="s">
        <v>530</v>
      </c>
      <c r="F95" s="88"/>
    </row>
    <row r="96" ht="31.8" spans="5:6">
      <c r="E96" s="88" t="s">
        <v>532</v>
      </c>
      <c r="F96" s="88"/>
    </row>
    <row r="97" ht="31.8" spans="5:6">
      <c r="E97" s="88" t="s">
        <v>534</v>
      </c>
      <c r="F97" s="88"/>
    </row>
    <row r="98" ht="31.8" spans="5:6">
      <c r="E98" s="88" t="s">
        <v>538</v>
      </c>
      <c r="F98" s="88"/>
    </row>
    <row r="99" ht="48" spans="5:6">
      <c r="E99" s="88" t="s">
        <v>185</v>
      </c>
      <c r="F99" s="88" t="s">
        <v>186</v>
      </c>
    </row>
    <row r="100" ht="48" spans="5:6">
      <c r="E100" s="88" t="s">
        <v>540</v>
      </c>
      <c r="F100" s="88"/>
    </row>
    <row r="108" ht="15.6" spans="1:2">
      <c r="A108" s="98"/>
      <c r="B108" s="81"/>
    </row>
    <row r="109" ht="15.6" spans="1:2">
      <c r="A109" s="98"/>
      <c r="B109" s="81"/>
    </row>
    <row r="110" ht="15.6" spans="1:2">
      <c r="A110" s="98"/>
      <c r="B110" s="81"/>
    </row>
    <row r="111" ht="15.6" spans="1:2">
      <c r="A111" s="98"/>
      <c r="B111" s="81"/>
    </row>
    <row r="112" ht="15.6" spans="1:2">
      <c r="A112" s="98"/>
      <c r="B112" s="81"/>
    </row>
    <row r="113" ht="15.6" spans="1:2">
      <c r="A113" s="98"/>
      <c r="B113" s="81"/>
    </row>
    <row r="114" ht="15.6" spans="1:2">
      <c r="A114" s="98"/>
      <c r="B114" s="81"/>
    </row>
    <row r="118" ht="15.6" spans="2:2">
      <c r="B118" s="50"/>
    </row>
    <row r="121" ht="15.6" spans="2:2">
      <c r="B121" s="81"/>
    </row>
    <row r="122" ht="15.6" spans="2:2">
      <c r="B122" s="81"/>
    </row>
    <row r="135" ht="15.6" spans="2:2">
      <c r="B135" s="43"/>
    </row>
  </sheetData>
  <mergeCells count="2">
    <mergeCell ref="E1:G1"/>
    <mergeCell ref="H1:I1"/>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J260"/>
  <sheetViews>
    <sheetView workbookViewId="0">
      <selection activeCell="F15" sqref="F15"/>
    </sheetView>
  </sheetViews>
  <sheetFormatPr defaultColWidth="8.88888888888889" defaultRowHeight="14.4"/>
  <cols>
    <col min="1" max="1" width="45.1111111111111" customWidth="1"/>
    <col min="2" max="2" width="24.8888888888889" customWidth="1"/>
  </cols>
  <sheetData>
    <row r="2" ht="15.6" spans="1:10">
      <c r="A2" s="25" t="s">
        <v>558</v>
      </c>
      <c r="B2" s="25" t="s">
        <v>559</v>
      </c>
      <c r="D2" s="39">
        <v>20</v>
      </c>
      <c r="E2" s="68">
        <v>1</v>
      </c>
      <c r="F2" s="68">
        <v>2</v>
      </c>
      <c r="G2" s="68">
        <v>3</v>
      </c>
      <c r="H2" s="39">
        <v>4</v>
      </c>
      <c r="I2" s="39">
        <v>5</v>
      </c>
      <c r="J2" s="39">
        <v>6</v>
      </c>
    </row>
    <row r="3" ht="15.6" spans="1:10">
      <c r="A3" s="25" t="s">
        <v>560</v>
      </c>
      <c r="B3" s="25" t="s">
        <v>561</v>
      </c>
      <c r="D3" s="39">
        <v>19</v>
      </c>
      <c r="E3" s="68">
        <v>1</v>
      </c>
      <c r="F3" s="68">
        <v>2</v>
      </c>
      <c r="G3" s="68">
        <v>3</v>
      </c>
      <c r="H3" s="68">
        <v>4</v>
      </c>
      <c r="I3" s="68">
        <v>5</v>
      </c>
      <c r="J3" s="68">
        <v>6</v>
      </c>
    </row>
    <row r="4" ht="15.6" spans="1:10">
      <c r="A4" s="25" t="s">
        <v>562</v>
      </c>
      <c r="B4" s="25" t="s">
        <v>563</v>
      </c>
      <c r="D4" s="39">
        <v>18</v>
      </c>
      <c r="E4" s="68">
        <v>1</v>
      </c>
      <c r="F4" s="68">
        <v>2</v>
      </c>
      <c r="G4" s="68">
        <v>3</v>
      </c>
      <c r="H4" s="68">
        <v>4</v>
      </c>
      <c r="I4" s="68">
        <v>5</v>
      </c>
      <c r="J4" s="68">
        <v>6</v>
      </c>
    </row>
    <row r="5" ht="15.6" spans="1:10">
      <c r="A5" s="69" t="s">
        <v>564</v>
      </c>
      <c r="B5" s="25" t="s">
        <v>565</v>
      </c>
      <c r="D5" s="39">
        <v>17</v>
      </c>
      <c r="E5" s="68">
        <v>1</v>
      </c>
      <c r="F5" s="68">
        <v>2</v>
      </c>
      <c r="G5" s="68">
        <v>3</v>
      </c>
      <c r="H5" s="68">
        <v>4</v>
      </c>
      <c r="I5" s="68">
        <v>5</v>
      </c>
      <c r="J5" s="68">
        <v>6</v>
      </c>
    </row>
    <row r="6" ht="15.6" spans="1:10">
      <c r="A6" s="69" t="s">
        <v>566</v>
      </c>
      <c r="B6" s="25" t="s">
        <v>567</v>
      </c>
      <c r="D6" s="39">
        <v>16</v>
      </c>
      <c r="E6" s="68">
        <v>1</v>
      </c>
      <c r="F6" s="68">
        <v>2</v>
      </c>
      <c r="G6" s="68">
        <v>3</v>
      </c>
      <c r="H6" s="68">
        <v>4</v>
      </c>
      <c r="I6" s="68">
        <v>5</v>
      </c>
      <c r="J6" s="68">
        <v>6</v>
      </c>
    </row>
    <row r="7" ht="15.6" spans="1:10">
      <c r="A7" s="25" t="s">
        <v>568</v>
      </c>
      <c r="B7" s="25" t="s">
        <v>569</v>
      </c>
      <c r="D7" s="39">
        <v>15</v>
      </c>
      <c r="E7" s="68">
        <v>1</v>
      </c>
      <c r="F7" s="68">
        <v>2</v>
      </c>
      <c r="G7" s="68">
        <v>3</v>
      </c>
      <c r="H7" s="68">
        <v>4</v>
      </c>
      <c r="I7" s="68">
        <v>5</v>
      </c>
      <c r="J7" s="68">
        <v>6</v>
      </c>
    </row>
    <row r="8" ht="15.6" spans="1:10">
      <c r="A8" s="25" t="s">
        <v>570</v>
      </c>
      <c r="B8" s="25" t="s">
        <v>571</v>
      </c>
      <c r="D8" s="39">
        <v>14</v>
      </c>
      <c r="E8" s="68">
        <v>1</v>
      </c>
      <c r="F8" s="68">
        <v>2</v>
      </c>
      <c r="G8" s="68">
        <v>3</v>
      </c>
      <c r="H8" s="68">
        <v>4</v>
      </c>
      <c r="I8" s="68">
        <v>5</v>
      </c>
      <c r="J8" s="68">
        <v>6</v>
      </c>
    </row>
    <row r="9" ht="15.6" spans="1:10">
      <c r="A9" s="44" t="s">
        <v>572</v>
      </c>
      <c r="B9" s="25" t="s">
        <v>573</v>
      </c>
      <c r="D9" s="39">
        <v>13</v>
      </c>
      <c r="E9" s="68">
        <v>1</v>
      </c>
      <c r="F9" s="68">
        <v>2</v>
      </c>
      <c r="G9" s="68">
        <v>3</v>
      </c>
      <c r="H9" s="68">
        <v>4</v>
      </c>
      <c r="I9" s="68">
        <v>5</v>
      </c>
      <c r="J9" s="68">
        <v>6</v>
      </c>
    </row>
    <row r="10" ht="15.6" spans="1:10">
      <c r="A10" s="25" t="s">
        <v>574</v>
      </c>
      <c r="B10" s="25" t="s">
        <v>575</v>
      </c>
      <c r="D10" s="39">
        <v>12</v>
      </c>
      <c r="E10" s="68">
        <v>1</v>
      </c>
      <c r="F10" s="68">
        <v>2</v>
      </c>
      <c r="G10" s="68">
        <v>3</v>
      </c>
      <c r="H10" s="68">
        <v>4</v>
      </c>
      <c r="I10" s="68">
        <v>5</v>
      </c>
      <c r="J10" s="68">
        <v>6</v>
      </c>
    </row>
    <row r="11" ht="15.6" spans="1:10">
      <c r="A11" s="25" t="s">
        <v>576</v>
      </c>
      <c r="B11" s="25" t="s">
        <v>577</v>
      </c>
      <c r="D11" s="39">
        <v>11</v>
      </c>
      <c r="E11" s="68">
        <v>1</v>
      </c>
      <c r="F11" s="68">
        <v>2</v>
      </c>
      <c r="G11" s="68">
        <v>3</v>
      </c>
      <c r="H11" s="68">
        <v>4</v>
      </c>
      <c r="I11" s="68">
        <v>5</v>
      </c>
      <c r="J11" s="68">
        <v>6</v>
      </c>
    </row>
    <row r="12" ht="15.6" spans="1:2">
      <c r="A12" s="25" t="s">
        <v>578</v>
      </c>
      <c r="B12" s="25" t="s">
        <v>579</v>
      </c>
    </row>
    <row r="13" ht="15.6" spans="1:2">
      <c r="A13" s="44" t="s">
        <v>580</v>
      </c>
      <c r="B13" s="25" t="s">
        <v>581</v>
      </c>
    </row>
    <row r="14" ht="15.6" spans="1:2">
      <c r="A14" s="44" t="s">
        <v>14</v>
      </c>
      <c r="B14" s="25" t="s">
        <v>16</v>
      </c>
    </row>
    <row r="15" ht="15.6" spans="1:2">
      <c r="A15" s="44" t="s">
        <v>582</v>
      </c>
      <c r="B15" s="25" t="s">
        <v>583</v>
      </c>
    </row>
    <row r="16" ht="15.6" spans="1:2">
      <c r="A16" s="69" t="s">
        <v>584</v>
      </c>
      <c r="B16" s="25" t="s">
        <v>585</v>
      </c>
    </row>
    <row r="17" ht="15.6" spans="1:2">
      <c r="A17" s="44" t="s">
        <v>586</v>
      </c>
      <c r="B17" s="25" t="s">
        <v>587</v>
      </c>
    </row>
    <row r="18" ht="15.6" spans="1:2">
      <c r="A18" s="69" t="s">
        <v>588</v>
      </c>
      <c r="B18" s="25" t="s">
        <v>589</v>
      </c>
    </row>
    <row r="19" ht="15.6" spans="1:2">
      <c r="A19" s="25" t="s">
        <v>590</v>
      </c>
      <c r="B19" s="25"/>
    </row>
    <row r="20" ht="15.6" spans="1:2">
      <c r="A20" s="25" t="s">
        <v>591</v>
      </c>
      <c r="B20" s="25" t="s">
        <v>592</v>
      </c>
    </row>
    <row r="21" ht="15.6" spans="1:2">
      <c r="A21" s="25" t="s">
        <v>593</v>
      </c>
      <c r="B21" s="25" t="s">
        <v>594</v>
      </c>
    </row>
    <row r="22" ht="15.6" spans="1:2">
      <c r="A22" s="25" t="s">
        <v>595</v>
      </c>
      <c r="B22" s="25" t="s">
        <v>596</v>
      </c>
    </row>
    <row r="23" ht="19.2" spans="1:2">
      <c r="A23" s="70" t="s">
        <v>597</v>
      </c>
      <c r="B23" s="25" t="s">
        <v>598</v>
      </c>
    </row>
    <row r="24" ht="15.6" spans="1:2">
      <c r="A24" s="25" t="s">
        <v>599</v>
      </c>
      <c r="B24" s="25" t="s">
        <v>600</v>
      </c>
    </row>
    <row r="25" ht="15.6" spans="1:2">
      <c r="A25" s="25" t="s">
        <v>601</v>
      </c>
      <c r="B25" s="25" t="s">
        <v>602</v>
      </c>
    </row>
    <row r="26" ht="15.6" spans="1:2">
      <c r="A26" s="25" t="s">
        <v>603</v>
      </c>
      <c r="B26" s="25" t="s">
        <v>604</v>
      </c>
    </row>
    <row r="27" ht="15.6" spans="1:2">
      <c r="A27" s="25" t="s">
        <v>605</v>
      </c>
      <c r="B27" s="25" t="s">
        <v>606</v>
      </c>
    </row>
    <row r="28" ht="15.6" spans="1:2">
      <c r="A28" s="39" t="s">
        <v>607</v>
      </c>
      <c r="B28" s="39" t="s">
        <v>608</v>
      </c>
    </row>
    <row r="29" ht="15.6" spans="1:2">
      <c r="A29" s="39" t="s">
        <v>609</v>
      </c>
      <c r="B29" s="39" t="s">
        <v>610</v>
      </c>
    </row>
    <row r="30" ht="15.6" spans="1:2">
      <c r="A30" s="39" t="s">
        <v>611</v>
      </c>
      <c r="B30" s="39" t="s">
        <v>612</v>
      </c>
    </row>
    <row r="31" ht="15.6" spans="1:2">
      <c r="A31" s="39" t="s">
        <v>613</v>
      </c>
      <c r="B31" s="39" t="s">
        <v>614</v>
      </c>
    </row>
    <row r="32" ht="15.6" spans="1:2">
      <c r="A32" s="25" t="s">
        <v>615</v>
      </c>
      <c r="B32" s="25" t="s">
        <v>616</v>
      </c>
    </row>
    <row r="33" ht="15.6" spans="1:2">
      <c r="A33" s="25" t="s">
        <v>617</v>
      </c>
      <c r="B33" s="25" t="s">
        <v>618</v>
      </c>
    </row>
    <row r="34" ht="15.6" spans="1:2">
      <c r="A34" s="25" t="s">
        <v>619</v>
      </c>
      <c r="B34" s="25" t="s">
        <v>620</v>
      </c>
    </row>
    <row r="35" ht="15.6" spans="1:2">
      <c r="A35" s="25" t="s">
        <v>621</v>
      </c>
      <c r="B35" s="25" t="s">
        <v>622</v>
      </c>
    </row>
    <row r="36" ht="15.6" spans="1:2">
      <c r="A36" s="25" t="s">
        <v>623</v>
      </c>
      <c r="B36" s="25" t="s">
        <v>624</v>
      </c>
    </row>
    <row r="37" ht="15.6" spans="1:2">
      <c r="A37" s="44" t="s">
        <v>625</v>
      </c>
      <c r="B37" s="25" t="s">
        <v>626</v>
      </c>
    </row>
    <row r="38" ht="15.6" spans="1:2">
      <c r="A38" s="44" t="s">
        <v>627</v>
      </c>
      <c r="B38" s="44" t="s">
        <v>628</v>
      </c>
    </row>
    <row r="39" ht="15.6" spans="1:2">
      <c r="A39" s="25" t="s">
        <v>629</v>
      </c>
      <c r="B39" s="25" t="s">
        <v>630</v>
      </c>
    </row>
    <row r="40" ht="15.6" spans="1:2">
      <c r="A40" s="44" t="s">
        <v>631</v>
      </c>
      <c r="B40" s="44" t="s">
        <v>632</v>
      </c>
    </row>
    <row r="41" ht="15.6" spans="1:2">
      <c r="A41" s="25" t="s">
        <v>633</v>
      </c>
      <c r="B41" s="25" t="s">
        <v>634</v>
      </c>
    </row>
    <row r="42" ht="15.6" spans="1:2">
      <c r="A42" s="25" t="s">
        <v>635</v>
      </c>
      <c r="B42" s="69" t="s">
        <v>636</v>
      </c>
    </row>
    <row r="43" ht="15.6" spans="1:2">
      <c r="A43" s="69" t="s">
        <v>637</v>
      </c>
      <c r="B43" s="25" t="s">
        <v>638</v>
      </c>
    </row>
    <row r="44" ht="15.6" spans="1:2">
      <c r="A44" s="25" t="s">
        <v>639</v>
      </c>
      <c r="B44" s="25" t="s">
        <v>640</v>
      </c>
    </row>
    <row r="45" ht="15.6" spans="1:2">
      <c r="A45" s="44" t="s">
        <v>641</v>
      </c>
      <c r="B45" s="25" t="s">
        <v>642</v>
      </c>
    </row>
    <row r="46" ht="15.6" spans="1:2">
      <c r="A46" s="44" t="s">
        <v>643</v>
      </c>
      <c r="B46" s="25" t="s">
        <v>642</v>
      </c>
    </row>
    <row r="47" ht="15.6" spans="1:2">
      <c r="A47" s="25" t="s">
        <v>644</v>
      </c>
      <c r="B47" s="25" t="s">
        <v>645</v>
      </c>
    </row>
    <row r="48" ht="15.6" spans="1:2">
      <c r="A48" s="25" t="s">
        <v>646</v>
      </c>
      <c r="B48" s="25" t="s">
        <v>647</v>
      </c>
    </row>
    <row r="49" ht="15.6" spans="1:2">
      <c r="A49" s="44" t="s">
        <v>648</v>
      </c>
      <c r="B49" s="25" t="s">
        <v>649</v>
      </c>
    </row>
    <row r="50" ht="15.6" spans="1:2">
      <c r="A50" s="44" t="s">
        <v>650</v>
      </c>
      <c r="B50" s="25" t="s">
        <v>651</v>
      </c>
    </row>
    <row r="51" ht="15.6" spans="1:2">
      <c r="A51" s="25" t="s">
        <v>652</v>
      </c>
      <c r="B51" s="25" t="s">
        <v>653</v>
      </c>
    </row>
    <row r="52" ht="15.6" spans="1:2">
      <c r="A52" s="25" t="s">
        <v>654</v>
      </c>
      <c r="B52" s="25" t="s">
        <v>655</v>
      </c>
    </row>
    <row r="53" ht="15.6" spans="1:2">
      <c r="A53" s="25" t="s">
        <v>656</v>
      </c>
      <c r="B53" s="25" t="s">
        <v>657</v>
      </c>
    </row>
    <row r="54" ht="15.6" spans="1:2">
      <c r="A54" s="25" t="s">
        <v>658</v>
      </c>
      <c r="B54" s="25" t="s">
        <v>659</v>
      </c>
    </row>
    <row r="55" ht="15.6" spans="1:2">
      <c r="A55" s="25" t="s">
        <v>660</v>
      </c>
      <c r="B55" s="25" t="s">
        <v>661</v>
      </c>
    </row>
    <row r="56" ht="15.6" spans="1:2">
      <c r="A56" s="25" t="s">
        <v>662</v>
      </c>
      <c r="B56" s="25" t="s">
        <v>663</v>
      </c>
    </row>
    <row r="57" ht="15.6" spans="1:2">
      <c r="A57" s="44" t="s">
        <v>664</v>
      </c>
      <c r="B57" s="25" t="s">
        <v>665</v>
      </c>
    </row>
    <row r="58" ht="15.6" spans="1:2">
      <c r="A58" s="25" t="s">
        <v>666</v>
      </c>
      <c r="B58" s="25" t="s">
        <v>667</v>
      </c>
    </row>
    <row r="59" ht="15.6" spans="1:2">
      <c r="A59" s="25" t="s">
        <v>668</v>
      </c>
      <c r="B59" s="25" t="s">
        <v>669</v>
      </c>
    </row>
    <row r="60" ht="15.6" spans="1:2">
      <c r="A60" s="25" t="s">
        <v>670</v>
      </c>
      <c r="B60" s="25" t="s">
        <v>671</v>
      </c>
    </row>
    <row r="61" ht="15.6" spans="1:2">
      <c r="A61" s="25" t="s">
        <v>672</v>
      </c>
      <c r="B61" s="25" t="s">
        <v>673</v>
      </c>
    </row>
    <row r="62" ht="15.6" spans="1:2">
      <c r="A62" s="25" t="s">
        <v>674</v>
      </c>
      <c r="B62" s="25" t="s">
        <v>675</v>
      </c>
    </row>
    <row r="63" ht="15.6" spans="1:2">
      <c r="A63" s="25" t="s">
        <v>676</v>
      </c>
      <c r="B63" s="25" t="s">
        <v>677</v>
      </c>
    </row>
    <row r="64" ht="15.6" spans="1:2">
      <c r="A64" s="69" t="s">
        <v>678</v>
      </c>
      <c r="B64" s="25" t="s">
        <v>679</v>
      </c>
    </row>
    <row r="65" ht="15.6" spans="1:2">
      <c r="A65" s="25" t="s">
        <v>680</v>
      </c>
      <c r="B65" s="25" t="s">
        <v>681</v>
      </c>
    </row>
    <row r="66" ht="15.6" spans="1:2">
      <c r="A66" s="25" t="s">
        <v>682</v>
      </c>
      <c r="B66" s="25" t="s">
        <v>683</v>
      </c>
    </row>
    <row r="67" ht="15.6" spans="1:2">
      <c r="A67" s="25" t="s">
        <v>684</v>
      </c>
      <c r="B67" s="25" t="s">
        <v>685</v>
      </c>
    </row>
    <row r="68" ht="15.6" spans="1:2">
      <c r="A68" s="44" t="s">
        <v>686</v>
      </c>
      <c r="B68" s="25" t="s">
        <v>687</v>
      </c>
    </row>
    <row r="69" ht="15.6" spans="1:2">
      <c r="A69" s="25" t="s">
        <v>688</v>
      </c>
      <c r="B69" s="39" t="s">
        <v>689</v>
      </c>
    </row>
    <row r="70" ht="15.6" spans="1:2">
      <c r="A70" s="71" t="s">
        <v>9</v>
      </c>
      <c r="B70" s="39" t="s">
        <v>10</v>
      </c>
    </row>
    <row r="71" ht="15.6" spans="1:2">
      <c r="A71" s="39" t="s">
        <v>690</v>
      </c>
      <c r="B71" s="39" t="s">
        <v>691</v>
      </c>
    </row>
    <row r="72" ht="15.6" spans="1:2">
      <c r="A72" s="71" t="s">
        <v>692</v>
      </c>
      <c r="B72" s="39" t="s">
        <v>693</v>
      </c>
    </row>
    <row r="73" ht="15.6" spans="1:2">
      <c r="A73" s="44" t="s">
        <v>3</v>
      </c>
      <c r="B73" s="25" t="s">
        <v>5</v>
      </c>
    </row>
    <row r="74" ht="15.6" spans="1:2">
      <c r="A74" s="25" t="s">
        <v>694</v>
      </c>
      <c r="B74" s="25" t="s">
        <v>695</v>
      </c>
    </row>
    <row r="75" ht="15.6" spans="1:2">
      <c r="A75" s="25" t="s">
        <v>696</v>
      </c>
      <c r="B75" s="25" t="s">
        <v>697</v>
      </c>
    </row>
    <row r="76" ht="15.6" spans="1:2">
      <c r="A76" s="25" t="s">
        <v>698</v>
      </c>
      <c r="B76" s="39" t="s">
        <v>699</v>
      </c>
    </row>
    <row r="77" ht="15.6" spans="1:2">
      <c r="A77" s="25" t="s">
        <v>700</v>
      </c>
      <c r="B77" s="39" t="s">
        <v>701</v>
      </c>
    </row>
    <row r="78" ht="15.6" spans="1:2">
      <c r="A78" s="25" t="s">
        <v>702</v>
      </c>
      <c r="B78" s="39" t="s">
        <v>699</v>
      </c>
    </row>
    <row r="79" ht="15.6" spans="1:2">
      <c r="A79" s="25" t="s">
        <v>703</v>
      </c>
      <c r="B79" s="39" t="s">
        <v>704</v>
      </c>
    </row>
    <row r="80" ht="15.6" spans="1:2">
      <c r="A80" s="44" t="s">
        <v>705</v>
      </c>
      <c r="B80" s="39" t="s">
        <v>706</v>
      </c>
    </row>
    <row r="81" ht="15.6" spans="1:2">
      <c r="A81" s="44" t="s">
        <v>707</v>
      </c>
      <c r="B81" s="39" t="s">
        <v>708</v>
      </c>
    </row>
    <row r="82" ht="15.6" spans="1:2">
      <c r="A82" s="25" t="s">
        <v>709</v>
      </c>
      <c r="B82" s="39" t="s">
        <v>710</v>
      </c>
    </row>
    <row r="83" ht="15.6" spans="1:2">
      <c r="A83" s="25" t="s">
        <v>711</v>
      </c>
      <c r="B83" s="25" t="s">
        <v>712</v>
      </c>
    </row>
    <row r="84" ht="15.6" spans="1:2">
      <c r="A84" s="25" t="s">
        <v>713</v>
      </c>
      <c r="B84" s="39" t="s">
        <v>714</v>
      </c>
    </row>
    <row r="85" ht="15.6" spans="1:2">
      <c r="A85" s="25" t="s">
        <v>715</v>
      </c>
      <c r="B85" s="39" t="s">
        <v>716</v>
      </c>
    </row>
    <row r="86" ht="15.6" spans="1:2">
      <c r="A86" s="25" t="s">
        <v>717</v>
      </c>
      <c r="B86" s="39" t="s">
        <v>718</v>
      </c>
    </row>
    <row r="87" ht="15.6" spans="1:2">
      <c r="A87" s="69" t="s">
        <v>719</v>
      </c>
      <c r="B87" s="39" t="s">
        <v>720</v>
      </c>
    </row>
    <row r="88" ht="15.6" spans="1:2">
      <c r="A88" s="44" t="s">
        <v>721</v>
      </c>
      <c r="B88" s="39" t="s">
        <v>722</v>
      </c>
    </row>
    <row r="89" ht="15.6" spans="1:2">
      <c r="A89" s="44" t="s">
        <v>20</v>
      </c>
      <c r="B89" s="39" t="s">
        <v>22</v>
      </c>
    </row>
    <row r="90" ht="15.6" spans="1:2">
      <c r="A90" s="44" t="s">
        <v>26</v>
      </c>
      <c r="B90" s="39" t="s">
        <v>28</v>
      </c>
    </row>
    <row r="91" ht="15.6" spans="1:2">
      <c r="A91" s="69" t="s">
        <v>723</v>
      </c>
      <c r="B91" s="39" t="s">
        <v>724</v>
      </c>
    </row>
    <row r="92" ht="15.6" spans="1:2">
      <c r="A92" s="71" t="s">
        <v>31</v>
      </c>
      <c r="B92" s="39" t="s">
        <v>32</v>
      </c>
    </row>
    <row r="93" ht="15.6" spans="1:2">
      <c r="A93" s="44" t="s">
        <v>725</v>
      </c>
      <c r="B93" s="39" t="s">
        <v>726</v>
      </c>
    </row>
    <row r="94" ht="15.6" spans="1:2">
      <c r="A94" s="44" t="s">
        <v>35</v>
      </c>
      <c r="B94" s="39" t="s">
        <v>36</v>
      </c>
    </row>
    <row r="95" ht="15.6" spans="1:2">
      <c r="A95" s="44" t="s">
        <v>727</v>
      </c>
      <c r="B95" s="39" t="s">
        <v>728</v>
      </c>
    </row>
    <row r="96" ht="15.6" spans="1:2">
      <c r="A96" s="25" t="s">
        <v>729</v>
      </c>
      <c r="B96" s="39" t="s">
        <v>730</v>
      </c>
    </row>
    <row r="97" ht="15.6" spans="1:2">
      <c r="A97" s="25" t="s">
        <v>731</v>
      </c>
      <c r="B97" s="39" t="s">
        <v>732</v>
      </c>
    </row>
    <row r="98" ht="15.6" spans="1:2">
      <c r="A98" s="25" t="s">
        <v>733</v>
      </c>
      <c r="B98" s="39" t="s">
        <v>734</v>
      </c>
    </row>
    <row r="99" ht="15.6" spans="1:2">
      <c r="A99" s="25" t="s">
        <v>735</v>
      </c>
      <c r="B99" s="39" t="s">
        <v>736</v>
      </c>
    </row>
    <row r="100" ht="15.6" spans="1:2">
      <c r="A100" s="39" t="s">
        <v>737</v>
      </c>
      <c r="B100" s="39" t="s">
        <v>738</v>
      </c>
    </row>
    <row r="101" ht="15.6" spans="1:2">
      <c r="A101" s="25" t="s">
        <v>739</v>
      </c>
      <c r="B101" s="39" t="s">
        <v>740</v>
      </c>
    </row>
    <row r="102" ht="15.6" spans="1:2">
      <c r="A102" s="25" t="s">
        <v>741</v>
      </c>
      <c r="B102" s="39" t="s">
        <v>742</v>
      </c>
    </row>
    <row r="103" ht="15.6" spans="1:2">
      <c r="A103" s="44" t="s">
        <v>743</v>
      </c>
      <c r="B103" s="39" t="s">
        <v>744</v>
      </c>
    </row>
    <row r="104" ht="15.6" spans="1:2">
      <c r="A104" s="39" t="s">
        <v>745</v>
      </c>
      <c r="B104" s="39" t="s">
        <v>746</v>
      </c>
    </row>
    <row r="105" ht="15.6" spans="1:2">
      <c r="A105" s="25" t="s">
        <v>747</v>
      </c>
      <c r="B105" s="39" t="s">
        <v>748</v>
      </c>
    </row>
    <row r="106" ht="31.2" spans="1:2">
      <c r="A106" s="25" t="s">
        <v>749</v>
      </c>
      <c r="B106" s="25" t="s">
        <v>750</v>
      </c>
    </row>
    <row r="107" ht="15.6" spans="1:2">
      <c r="A107" s="25" t="s">
        <v>751</v>
      </c>
      <c r="B107" s="39" t="s">
        <v>752</v>
      </c>
    </row>
    <row r="108" ht="15.6" spans="1:2">
      <c r="A108" s="25" t="s">
        <v>753</v>
      </c>
      <c r="B108" s="39"/>
    </row>
    <row r="109" ht="15.6" spans="1:2">
      <c r="A109" s="25" t="s">
        <v>754</v>
      </c>
      <c r="B109" s="39" t="s">
        <v>755</v>
      </c>
    </row>
    <row r="110" ht="15.6" spans="1:2">
      <c r="A110" s="25" t="s">
        <v>756</v>
      </c>
      <c r="B110" s="39" t="s">
        <v>757</v>
      </c>
    </row>
    <row r="111" ht="15.6" spans="1:2">
      <c r="A111" s="44" t="s">
        <v>39</v>
      </c>
      <c r="B111" s="39" t="s">
        <v>40</v>
      </c>
    </row>
    <row r="112" ht="15.6" spans="1:2">
      <c r="A112" s="39" t="s">
        <v>758</v>
      </c>
      <c r="B112" s="39"/>
    </row>
    <row r="113" ht="15.6" spans="1:2">
      <c r="A113" s="39" t="s">
        <v>759</v>
      </c>
      <c r="B113" s="39"/>
    </row>
    <row r="114" ht="62.4" spans="1:2">
      <c r="A114" s="25" t="s">
        <v>760</v>
      </c>
      <c r="B114" s="25" t="s">
        <v>761</v>
      </c>
    </row>
    <row r="115" ht="31.2" spans="1:2">
      <c r="A115" s="25" t="s">
        <v>43</v>
      </c>
      <c r="B115" s="25" t="s">
        <v>45</v>
      </c>
    </row>
    <row r="116" ht="15.6" spans="1:2">
      <c r="A116" s="25" t="s">
        <v>762</v>
      </c>
      <c r="B116" s="25" t="s">
        <v>763</v>
      </c>
    </row>
    <row r="117" ht="15.6" spans="1:2">
      <c r="A117" s="25" t="s">
        <v>764</v>
      </c>
      <c r="B117" s="25" t="s">
        <v>765</v>
      </c>
    </row>
    <row r="118" ht="31.2" spans="1:2">
      <c r="A118" s="25" t="s">
        <v>766</v>
      </c>
      <c r="B118" s="25" t="s">
        <v>767</v>
      </c>
    </row>
    <row r="119" ht="16.2" spans="1:2">
      <c r="A119" s="25" t="s">
        <v>768</v>
      </c>
      <c r="B119" s="25" t="s">
        <v>769</v>
      </c>
    </row>
    <row r="120" ht="16.2" spans="1:2">
      <c r="A120" s="25" t="s">
        <v>770</v>
      </c>
      <c r="B120" s="25" t="s">
        <v>771</v>
      </c>
    </row>
    <row r="121" ht="16.2" spans="1:2">
      <c r="A121" s="25" t="s">
        <v>772</v>
      </c>
      <c r="B121" s="25" t="s">
        <v>773</v>
      </c>
    </row>
    <row r="122" ht="16.2" spans="1:2">
      <c r="A122" s="25" t="s">
        <v>774</v>
      </c>
      <c r="B122" s="39"/>
    </row>
    <row r="123" ht="16.2" spans="1:2">
      <c r="A123" s="25" t="s">
        <v>775</v>
      </c>
      <c r="B123" s="25" t="s">
        <v>776</v>
      </c>
    </row>
    <row r="124" ht="15.6" spans="1:2">
      <c r="A124" s="25" t="s">
        <v>48</v>
      </c>
      <c r="B124" s="25" t="s">
        <v>49</v>
      </c>
    </row>
    <row r="125" ht="15.6" spans="1:2">
      <c r="A125" s="25" t="s">
        <v>777</v>
      </c>
      <c r="B125" s="25" t="s">
        <v>778</v>
      </c>
    </row>
    <row r="126" ht="15.6" spans="1:2">
      <c r="A126" s="25" t="s">
        <v>779</v>
      </c>
      <c r="B126" s="25" t="s">
        <v>780</v>
      </c>
    </row>
    <row r="127" ht="15.6" spans="1:2">
      <c r="A127" s="25" t="s">
        <v>781</v>
      </c>
      <c r="B127" s="25" t="s">
        <v>782</v>
      </c>
    </row>
    <row r="128" ht="16.2" spans="1:2">
      <c r="A128" s="18" t="s">
        <v>783</v>
      </c>
      <c r="B128" s="25" t="s">
        <v>784</v>
      </c>
    </row>
    <row r="129" ht="16.2" spans="1:2">
      <c r="A129" s="18" t="s">
        <v>785</v>
      </c>
      <c r="B129" s="25" t="s">
        <v>786</v>
      </c>
    </row>
    <row r="130" ht="15.6" spans="1:2">
      <c r="A130" s="39" t="s">
        <v>787</v>
      </c>
      <c r="B130" s="39" t="s">
        <v>788</v>
      </c>
    </row>
    <row r="131" ht="15.6" spans="1:2">
      <c r="A131" s="25" t="s">
        <v>789</v>
      </c>
      <c r="B131" s="25" t="s">
        <v>790</v>
      </c>
    </row>
    <row r="132" ht="15.6" spans="1:2">
      <c r="A132" s="39" t="s">
        <v>791</v>
      </c>
      <c r="B132" s="39" t="s">
        <v>792</v>
      </c>
    </row>
    <row r="133" ht="15.6" spans="1:2">
      <c r="A133" s="1" t="s">
        <v>793</v>
      </c>
      <c r="B133" s="72"/>
    </row>
    <row r="134" ht="15.6" spans="1:2">
      <c r="A134" s="39" t="s">
        <v>794</v>
      </c>
      <c r="B134" s="39"/>
    </row>
    <row r="135" ht="16.2" spans="1:1">
      <c r="A135" s="25" t="s">
        <v>772</v>
      </c>
    </row>
    <row r="136" ht="16.2" spans="1:1">
      <c r="A136" s="25" t="s">
        <v>774</v>
      </c>
    </row>
    <row r="137" ht="15.6" spans="1:1">
      <c r="A137" s="25" t="s">
        <v>717</v>
      </c>
    </row>
    <row r="138" ht="15.6" spans="1:1">
      <c r="A138" s="44" t="s">
        <v>743</v>
      </c>
    </row>
    <row r="139" ht="15.6" spans="1:2">
      <c r="A139" s="73" t="s">
        <v>795</v>
      </c>
      <c r="B139" s="73" t="s">
        <v>796</v>
      </c>
    </row>
    <row r="140" ht="15.6" spans="1:2">
      <c r="A140" s="73" t="s">
        <v>797</v>
      </c>
      <c r="B140" s="73" t="s">
        <v>798</v>
      </c>
    </row>
    <row r="141" ht="15.6" spans="1:2">
      <c r="A141" s="73" t="s">
        <v>799</v>
      </c>
      <c r="B141" s="73" t="s">
        <v>800</v>
      </c>
    </row>
    <row r="142" ht="31.8" spans="1:2">
      <c r="A142" s="73" t="s">
        <v>801</v>
      </c>
      <c r="B142" s="74" t="s">
        <v>802</v>
      </c>
    </row>
    <row r="143" ht="15.6" spans="1:2">
      <c r="A143" s="74" t="s">
        <v>803</v>
      </c>
      <c r="B143" s="74" t="s">
        <v>804</v>
      </c>
    </row>
    <row r="144" ht="15.6" spans="1:2">
      <c r="A144" s="74" t="s">
        <v>805</v>
      </c>
      <c r="B144" s="74" t="s">
        <v>806</v>
      </c>
    </row>
    <row r="145" ht="15.6" spans="1:2">
      <c r="A145" s="74" t="s">
        <v>807</v>
      </c>
      <c r="B145" s="74"/>
    </row>
    <row r="146" ht="31.2" spans="1:2">
      <c r="A146" s="73" t="s">
        <v>808</v>
      </c>
      <c r="B146" s="73" t="s">
        <v>809</v>
      </c>
    </row>
    <row r="147" ht="15.6" spans="1:2">
      <c r="A147" s="73" t="s">
        <v>810</v>
      </c>
      <c r="B147" s="73" t="s">
        <v>811</v>
      </c>
    </row>
    <row r="148" ht="16.2" spans="1:2">
      <c r="A148" s="73" t="s">
        <v>812</v>
      </c>
      <c r="B148" s="73" t="s">
        <v>813</v>
      </c>
    </row>
    <row r="149" ht="15.6" spans="1:2">
      <c r="A149" s="73" t="s">
        <v>814</v>
      </c>
      <c r="B149" s="74" t="s">
        <v>815</v>
      </c>
    </row>
    <row r="150" ht="15.6" spans="1:2">
      <c r="A150" s="73" t="s">
        <v>816</v>
      </c>
      <c r="B150" s="74" t="s">
        <v>817</v>
      </c>
    </row>
    <row r="151" ht="15.6" spans="1:2">
      <c r="A151" s="73" t="s">
        <v>818</v>
      </c>
      <c r="B151" s="74" t="s">
        <v>819</v>
      </c>
    </row>
    <row r="152" ht="15.6" spans="1:2">
      <c r="A152" s="73" t="s">
        <v>820</v>
      </c>
      <c r="B152" s="74" t="s">
        <v>821</v>
      </c>
    </row>
    <row r="153" ht="31.2" spans="1:2">
      <c r="A153" s="73" t="s">
        <v>822</v>
      </c>
      <c r="B153" s="74" t="s">
        <v>823</v>
      </c>
    </row>
    <row r="154" ht="15.6" spans="1:2">
      <c r="A154" s="73" t="s">
        <v>824</v>
      </c>
      <c r="B154" s="74" t="s">
        <v>825</v>
      </c>
    </row>
    <row r="155" ht="15.6" spans="1:2">
      <c r="A155" s="73" t="s">
        <v>826</v>
      </c>
      <c r="B155" s="74" t="s">
        <v>827</v>
      </c>
    </row>
    <row r="156" ht="15.6" spans="1:2">
      <c r="A156" s="73" t="s">
        <v>828</v>
      </c>
      <c r="B156" s="74"/>
    </row>
    <row r="157" ht="47.4" spans="1:2">
      <c r="A157" s="73" t="s">
        <v>52</v>
      </c>
      <c r="B157" s="74" t="s">
        <v>53</v>
      </c>
    </row>
    <row r="158" ht="15.6" spans="1:2">
      <c r="A158" s="73" t="s">
        <v>829</v>
      </c>
      <c r="B158" s="73" t="s">
        <v>519</v>
      </c>
    </row>
    <row r="159" ht="15.6" spans="1:2">
      <c r="A159" s="73" t="s">
        <v>830</v>
      </c>
      <c r="B159" s="73"/>
    </row>
    <row r="160" ht="15.6" spans="1:2">
      <c r="A160" s="73" t="s">
        <v>831</v>
      </c>
      <c r="B160" s="73" t="s">
        <v>832</v>
      </c>
    </row>
    <row r="161" ht="15.6" spans="1:2">
      <c r="A161" s="25" t="s">
        <v>833</v>
      </c>
      <c r="B161" s="25" t="s">
        <v>834</v>
      </c>
    </row>
    <row r="162" ht="15.6" spans="1:2">
      <c r="A162" s="25" t="s">
        <v>835</v>
      </c>
      <c r="B162" s="25" t="s">
        <v>836</v>
      </c>
    </row>
    <row r="163" ht="15.6" spans="1:2">
      <c r="A163" s="25" t="s">
        <v>837</v>
      </c>
      <c r="B163" s="25" t="s">
        <v>838</v>
      </c>
    </row>
    <row r="164" ht="15.6" spans="1:2">
      <c r="A164" s="25" t="s">
        <v>839</v>
      </c>
      <c r="B164" s="25" t="s">
        <v>840</v>
      </c>
    </row>
    <row r="165" ht="15.6" spans="1:2">
      <c r="A165" s="25" t="s">
        <v>841</v>
      </c>
      <c r="B165" s="25" t="s">
        <v>842</v>
      </c>
    </row>
    <row r="166" ht="15.6" spans="1:2">
      <c r="A166" s="25" t="s">
        <v>843</v>
      </c>
      <c r="B166" s="25" t="s">
        <v>844</v>
      </c>
    </row>
    <row r="167" ht="15.6" spans="1:2">
      <c r="A167" s="25" t="s">
        <v>845</v>
      </c>
      <c r="B167" s="25" t="s">
        <v>846</v>
      </c>
    </row>
    <row r="168" ht="15.6" spans="1:2">
      <c r="A168" s="25" t="s">
        <v>847</v>
      </c>
      <c r="B168" s="25" t="s">
        <v>848</v>
      </c>
    </row>
    <row r="169" ht="15.6" spans="1:2">
      <c r="A169" s="25" t="s">
        <v>64</v>
      </c>
      <c r="B169" s="25" t="s">
        <v>66</v>
      </c>
    </row>
    <row r="170" ht="15.6" spans="1:2">
      <c r="A170" s="25" t="s">
        <v>849</v>
      </c>
      <c r="B170" s="25" t="s">
        <v>850</v>
      </c>
    </row>
    <row r="171" ht="15.6" spans="1:2">
      <c r="A171" s="25" t="s">
        <v>851</v>
      </c>
      <c r="B171" s="25" t="s">
        <v>852</v>
      </c>
    </row>
    <row r="172" ht="93.6" spans="1:2">
      <c r="A172" s="44" t="s">
        <v>853</v>
      </c>
      <c r="B172" s="25" t="s">
        <v>854</v>
      </c>
    </row>
    <row r="173" ht="15.6" spans="1:2">
      <c r="A173" s="25" t="s">
        <v>855</v>
      </c>
      <c r="B173" s="25" t="s">
        <v>856</v>
      </c>
    </row>
    <row r="174" ht="15.6" spans="1:2">
      <c r="A174" s="25" t="s">
        <v>857</v>
      </c>
      <c r="B174" s="25" t="s">
        <v>858</v>
      </c>
    </row>
    <row r="175" ht="15.6" spans="1:2">
      <c r="A175" s="25" t="s">
        <v>859</v>
      </c>
      <c r="B175" s="25" t="s">
        <v>860</v>
      </c>
    </row>
    <row r="176" ht="15.6" spans="1:2">
      <c r="A176" s="25" t="s">
        <v>735</v>
      </c>
      <c r="B176" s="25" t="s">
        <v>861</v>
      </c>
    </row>
    <row r="177" ht="15.6" spans="1:2">
      <c r="A177" s="25" t="s">
        <v>862</v>
      </c>
      <c r="B177" s="25" t="s">
        <v>863</v>
      </c>
    </row>
    <row r="178" ht="15.6" spans="1:2">
      <c r="A178" s="25" t="s">
        <v>69</v>
      </c>
      <c r="B178" s="25" t="s">
        <v>71</v>
      </c>
    </row>
    <row r="179" ht="15.6" spans="1:2">
      <c r="A179" s="25" t="s">
        <v>56</v>
      </c>
      <c r="B179" s="25" t="s">
        <v>57</v>
      </c>
    </row>
    <row r="180" ht="15.6" spans="1:2">
      <c r="A180" s="25" t="s">
        <v>60</v>
      </c>
      <c r="B180" s="25" t="s">
        <v>61</v>
      </c>
    </row>
    <row r="181" ht="31.2" spans="1:2">
      <c r="A181" s="25" t="s">
        <v>864</v>
      </c>
      <c r="B181" s="25" t="s">
        <v>865</v>
      </c>
    </row>
    <row r="182" ht="15.6" spans="1:2">
      <c r="A182" s="25" t="s">
        <v>74</v>
      </c>
      <c r="B182" s="25" t="s">
        <v>75</v>
      </c>
    </row>
    <row r="183" ht="15.6" spans="1:2">
      <c r="A183" s="25" t="s">
        <v>866</v>
      </c>
      <c r="B183" s="25" t="s">
        <v>867</v>
      </c>
    </row>
    <row r="184" ht="15.6" spans="1:2">
      <c r="A184" s="25" t="s">
        <v>78</v>
      </c>
      <c r="B184" s="25" t="s">
        <v>79</v>
      </c>
    </row>
    <row r="185" ht="15.6" spans="1:2">
      <c r="A185" s="25" t="s">
        <v>82</v>
      </c>
      <c r="B185" s="25" t="s">
        <v>83</v>
      </c>
    </row>
    <row r="186" ht="16.2" spans="1:2">
      <c r="A186" s="18" t="s">
        <v>868</v>
      </c>
      <c r="B186" s="25" t="s">
        <v>869</v>
      </c>
    </row>
    <row r="187" ht="15.6" spans="1:2">
      <c r="A187" s="25" t="s">
        <v>870</v>
      </c>
      <c r="B187" s="25" t="s">
        <v>871</v>
      </c>
    </row>
    <row r="188" ht="15.6" spans="1:2">
      <c r="A188" s="25" t="s">
        <v>872</v>
      </c>
      <c r="B188" s="25" t="s">
        <v>873</v>
      </c>
    </row>
    <row r="189" ht="15.6" spans="1:2">
      <c r="A189" s="25" t="s">
        <v>86</v>
      </c>
      <c r="B189" s="25" t="s">
        <v>87</v>
      </c>
    </row>
    <row r="190" ht="15.6" spans="1:2">
      <c r="A190" s="25" t="s">
        <v>874</v>
      </c>
      <c r="B190" s="25" t="s">
        <v>875</v>
      </c>
    </row>
    <row r="191" ht="15.6" spans="1:2">
      <c r="A191" s="25" t="s">
        <v>876</v>
      </c>
      <c r="B191" s="25" t="s">
        <v>877</v>
      </c>
    </row>
    <row r="192" ht="31.8" spans="1:2">
      <c r="A192" s="25" t="s">
        <v>557</v>
      </c>
      <c r="B192" s="25"/>
    </row>
    <row r="193" ht="15.6" spans="1:2">
      <c r="A193" s="25" t="s">
        <v>878</v>
      </c>
      <c r="B193" s="25" t="s">
        <v>879</v>
      </c>
    </row>
    <row r="194" ht="48" spans="1:2">
      <c r="A194" s="7" t="s">
        <v>90</v>
      </c>
      <c r="B194" s="7" t="s">
        <v>92</v>
      </c>
    </row>
    <row r="195" ht="32.4" spans="1:2">
      <c r="A195" s="7" t="s">
        <v>93</v>
      </c>
      <c r="B195" s="17" t="s">
        <v>94</v>
      </c>
    </row>
    <row r="196" ht="16.2" spans="1:2">
      <c r="A196" s="7" t="s">
        <v>97</v>
      </c>
      <c r="B196" s="17" t="s">
        <v>98</v>
      </c>
    </row>
    <row r="197" ht="31.8" spans="1:2">
      <c r="A197" s="7" t="s">
        <v>880</v>
      </c>
      <c r="B197" s="17" t="s">
        <v>881</v>
      </c>
    </row>
    <row r="198" ht="31.8" spans="1:2">
      <c r="A198" s="7" t="s">
        <v>882</v>
      </c>
      <c r="B198" s="17" t="s">
        <v>883</v>
      </c>
    </row>
    <row r="199" ht="16.2" spans="1:2">
      <c r="A199" s="7" t="s">
        <v>884</v>
      </c>
      <c r="B199" s="17" t="s">
        <v>885</v>
      </c>
    </row>
    <row r="200" ht="31.8" spans="1:2">
      <c r="A200" s="7" t="s">
        <v>886</v>
      </c>
      <c r="B200" s="17" t="s">
        <v>887</v>
      </c>
    </row>
    <row r="201" ht="31.8" spans="1:2">
      <c r="A201" s="7" t="s">
        <v>101</v>
      </c>
      <c r="B201" s="17" t="s">
        <v>102</v>
      </c>
    </row>
    <row r="202" ht="16.2" spans="1:2">
      <c r="A202" s="7" t="s">
        <v>888</v>
      </c>
      <c r="B202" s="17" t="s">
        <v>889</v>
      </c>
    </row>
    <row r="203" ht="31.8" spans="1:2">
      <c r="A203" s="7" t="s">
        <v>890</v>
      </c>
      <c r="B203" s="17"/>
    </row>
    <row r="204" ht="31.8" spans="1:2">
      <c r="A204" s="7" t="s">
        <v>891</v>
      </c>
      <c r="B204" s="7" t="s">
        <v>892</v>
      </c>
    </row>
    <row r="205" ht="16.2" spans="1:2">
      <c r="A205" s="7" t="s">
        <v>369</v>
      </c>
      <c r="B205" s="7" t="s">
        <v>370</v>
      </c>
    </row>
    <row r="206" ht="31.8" spans="1:2">
      <c r="A206" s="7" t="s">
        <v>105</v>
      </c>
      <c r="B206" s="7" t="s">
        <v>106</v>
      </c>
    </row>
    <row r="207" ht="31.8" spans="1:2">
      <c r="A207" s="33" t="s">
        <v>109</v>
      </c>
      <c r="B207" s="7" t="s">
        <v>110</v>
      </c>
    </row>
    <row r="208" ht="16.2" spans="1:2">
      <c r="A208" s="7" t="s">
        <v>113</v>
      </c>
      <c r="B208" s="7" t="s">
        <v>114</v>
      </c>
    </row>
    <row r="209" ht="16.2" spans="1:2">
      <c r="A209" s="7" t="s">
        <v>893</v>
      </c>
      <c r="B209" s="7" t="s">
        <v>894</v>
      </c>
    </row>
    <row r="210" ht="48" spans="1:2">
      <c r="A210" s="7" t="s">
        <v>895</v>
      </c>
      <c r="B210" s="7" t="s">
        <v>896</v>
      </c>
    </row>
    <row r="211" ht="16.2" spans="1:2">
      <c r="A211" s="7" t="s">
        <v>897</v>
      </c>
      <c r="B211" s="7" t="s">
        <v>898</v>
      </c>
    </row>
    <row r="212" ht="48" spans="1:2">
      <c r="A212" s="7" t="s">
        <v>117</v>
      </c>
      <c r="B212" s="7" t="s">
        <v>118</v>
      </c>
    </row>
    <row r="213" ht="15.6" spans="1:2">
      <c r="A213" s="1"/>
      <c r="B213" s="1"/>
    </row>
    <row r="214" ht="15.6" spans="1:2">
      <c r="A214" s="1"/>
      <c r="B214" s="1"/>
    </row>
    <row r="215" ht="16.2" spans="1:2">
      <c r="A215" s="7" t="s">
        <v>899</v>
      </c>
      <c r="B215" s="7" t="s">
        <v>900</v>
      </c>
    </row>
    <row r="216" ht="16.2" spans="1:2">
      <c r="A216" s="7" t="s">
        <v>901</v>
      </c>
      <c r="B216" s="7" t="s">
        <v>902</v>
      </c>
    </row>
    <row r="217" ht="31.8" spans="1:2">
      <c r="A217" s="7" t="s">
        <v>903</v>
      </c>
      <c r="B217" s="7"/>
    </row>
    <row r="218" ht="15.6" spans="1:2">
      <c r="A218" s="7" t="s">
        <v>904</v>
      </c>
      <c r="B218" s="7" t="s">
        <v>905</v>
      </c>
    </row>
    <row r="219" ht="32.4" spans="1:2">
      <c r="A219" s="7" t="s">
        <v>906</v>
      </c>
      <c r="B219" s="7" t="s">
        <v>907</v>
      </c>
    </row>
    <row r="220" ht="15.6" spans="1:2">
      <c r="A220" s="7" t="s">
        <v>121</v>
      </c>
      <c r="B220" s="7" t="s">
        <v>122</v>
      </c>
    </row>
    <row r="221" ht="15.6" spans="1:2">
      <c r="A221" s="1"/>
      <c r="B221" s="1"/>
    </row>
    <row r="222" ht="32.4" spans="1:2">
      <c r="A222" s="7" t="s">
        <v>125</v>
      </c>
      <c r="B222" s="7" t="s">
        <v>908</v>
      </c>
    </row>
    <row r="223" ht="15.6" spans="1:2">
      <c r="A223" s="7" t="s">
        <v>909</v>
      </c>
      <c r="B223" s="7" t="s">
        <v>910</v>
      </c>
    </row>
    <row r="224" ht="15.6" spans="1:2">
      <c r="A224" s="7" t="s">
        <v>911</v>
      </c>
      <c r="B224" s="7" t="s">
        <v>912</v>
      </c>
    </row>
    <row r="225" ht="16.2" spans="1:2">
      <c r="A225" s="7" t="s">
        <v>129</v>
      </c>
      <c r="B225" s="7" t="s">
        <v>130</v>
      </c>
    </row>
    <row r="226" ht="16.2" spans="1:2">
      <c r="A226" s="7" t="s">
        <v>133</v>
      </c>
      <c r="B226" s="7" t="s">
        <v>134</v>
      </c>
    </row>
    <row r="227" ht="15.6" spans="1:2">
      <c r="A227" s="7" t="s">
        <v>137</v>
      </c>
      <c r="B227" s="7" t="s">
        <v>138</v>
      </c>
    </row>
    <row r="228" ht="31.8" spans="1:2">
      <c r="A228" s="7" t="s">
        <v>141</v>
      </c>
      <c r="B228" s="7" t="s">
        <v>142</v>
      </c>
    </row>
    <row r="229" ht="16.2" spans="1:2">
      <c r="A229" s="7" t="s">
        <v>145</v>
      </c>
      <c r="B229" s="7" t="s">
        <v>146</v>
      </c>
    </row>
    <row r="230" ht="31.8" spans="1:2">
      <c r="A230" s="7" t="s">
        <v>913</v>
      </c>
      <c r="B230" s="7" t="s">
        <v>914</v>
      </c>
    </row>
    <row r="231" ht="31.8" spans="1:2">
      <c r="A231" s="7" t="s">
        <v>149</v>
      </c>
      <c r="B231" s="7" t="s">
        <v>150</v>
      </c>
    </row>
    <row r="232" ht="47.4" spans="1:2">
      <c r="A232" s="7" t="s">
        <v>915</v>
      </c>
      <c r="B232" s="7" t="s">
        <v>916</v>
      </c>
    </row>
    <row r="233" ht="16.2" spans="1:2">
      <c r="A233" s="7" t="s">
        <v>153</v>
      </c>
      <c r="B233" s="7" t="s">
        <v>154</v>
      </c>
    </row>
    <row r="234" ht="15.6" spans="1:2">
      <c r="A234" s="7" t="s">
        <v>157</v>
      </c>
      <c r="B234" s="7" t="s">
        <v>158</v>
      </c>
    </row>
    <row r="235" ht="31.8" spans="1:2">
      <c r="A235" s="7" t="s">
        <v>236</v>
      </c>
      <c r="B235" s="7" t="s">
        <v>237</v>
      </c>
    </row>
    <row r="236" ht="32.4" spans="1:2">
      <c r="A236" s="7" t="s">
        <v>238</v>
      </c>
      <c r="B236" s="7" t="s">
        <v>239</v>
      </c>
    </row>
    <row r="237" ht="31.8" spans="1:2">
      <c r="A237" s="7" t="s">
        <v>504</v>
      </c>
      <c r="B237" s="1"/>
    </row>
    <row r="238" ht="31.8" spans="1:2">
      <c r="A238" s="7" t="s">
        <v>240</v>
      </c>
      <c r="B238" s="7" t="s">
        <v>241</v>
      </c>
    </row>
    <row r="239" ht="64.2" spans="1:2">
      <c r="A239" s="7" t="s">
        <v>161</v>
      </c>
      <c r="B239" s="7" t="s">
        <v>162</v>
      </c>
    </row>
    <row r="240" ht="64.2" spans="1:2">
      <c r="A240" s="7" t="s">
        <v>165</v>
      </c>
      <c r="B240" s="7" t="s">
        <v>166</v>
      </c>
    </row>
    <row r="241" ht="16.2" spans="1:2">
      <c r="A241" s="7" t="s">
        <v>169</v>
      </c>
      <c r="B241" s="7" t="s">
        <v>170</v>
      </c>
    </row>
    <row r="242" ht="15.6" spans="1:2">
      <c r="A242" s="7" t="s">
        <v>246</v>
      </c>
      <c r="B242" s="7" t="s">
        <v>247</v>
      </c>
    </row>
    <row r="243" ht="32.4" spans="1:2">
      <c r="A243" s="7" t="s">
        <v>248</v>
      </c>
      <c r="B243" s="7" t="s">
        <v>249</v>
      </c>
    </row>
    <row r="244" ht="16.2" spans="1:2">
      <c r="A244" s="7" t="s">
        <v>173</v>
      </c>
      <c r="B244" s="7" t="s">
        <v>174</v>
      </c>
    </row>
    <row r="245" ht="31.8" spans="1:2">
      <c r="A245" s="7" t="s">
        <v>250</v>
      </c>
      <c r="B245" s="7" t="s">
        <v>251</v>
      </c>
    </row>
    <row r="246" ht="16.2" spans="1:2">
      <c r="A246" s="7" t="s">
        <v>516</v>
      </c>
      <c r="B246" s="7"/>
    </row>
    <row r="247" ht="31.8" spans="1:2">
      <c r="A247" s="7" t="s">
        <v>524</v>
      </c>
      <c r="B247" s="1"/>
    </row>
    <row r="248" ht="64.2" spans="1:2">
      <c r="A248" s="47" t="s">
        <v>177</v>
      </c>
      <c r="B248" s="7" t="s">
        <v>178</v>
      </c>
    </row>
    <row r="249" ht="31.8" spans="1:2">
      <c r="A249" s="7" t="s">
        <v>181</v>
      </c>
      <c r="B249" s="7" t="s">
        <v>182</v>
      </c>
    </row>
    <row r="250" ht="63" spans="1:2">
      <c r="A250" s="7" t="s">
        <v>254</v>
      </c>
      <c r="B250" s="7" t="s">
        <v>255</v>
      </c>
    </row>
    <row r="251" ht="48" spans="1:2">
      <c r="A251" s="7" t="s">
        <v>536</v>
      </c>
      <c r="B251" s="7"/>
    </row>
    <row r="252" ht="31.8" spans="1:2">
      <c r="A252" s="7" t="s">
        <v>256</v>
      </c>
      <c r="B252" s="7" t="s">
        <v>257</v>
      </c>
    </row>
    <row r="253" ht="48" spans="1:2">
      <c r="A253" s="7" t="s">
        <v>185</v>
      </c>
      <c r="B253" s="7" t="s">
        <v>186</v>
      </c>
    </row>
    <row r="254" ht="31.8" spans="1:2">
      <c r="A254" s="75" t="s">
        <v>917</v>
      </c>
      <c r="B254" s="7" t="s">
        <v>918</v>
      </c>
    </row>
    <row r="255" ht="16.2" spans="1:2">
      <c r="A255" s="76" t="s">
        <v>919</v>
      </c>
      <c r="B255" s="7" t="s">
        <v>920</v>
      </c>
    </row>
    <row r="256" ht="31.8" spans="1:2">
      <c r="A256" s="75" t="s">
        <v>921</v>
      </c>
      <c r="B256" s="7" t="s">
        <v>922</v>
      </c>
    </row>
    <row r="257" ht="31.8" spans="1:2">
      <c r="A257" s="75" t="s">
        <v>923</v>
      </c>
      <c r="B257" s="7" t="s">
        <v>924</v>
      </c>
    </row>
    <row r="258" ht="16.2" spans="1:2">
      <c r="A258" s="75" t="s">
        <v>925</v>
      </c>
      <c r="B258" s="7" t="s">
        <v>926</v>
      </c>
    </row>
    <row r="259" ht="31.8" spans="1:2">
      <c r="A259" s="75" t="s">
        <v>927</v>
      </c>
      <c r="B259" s="7" t="s">
        <v>928</v>
      </c>
    </row>
    <row r="260" ht="15.6" spans="1:2">
      <c r="A260" s="75" t="s">
        <v>929</v>
      </c>
      <c r="B260" t="s">
        <v>930</v>
      </c>
    </row>
  </sheetData>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Q46"/>
  <sheetViews>
    <sheetView zoomScale="70" zoomScaleNormal="70" workbookViewId="0">
      <selection activeCell="I15" sqref="I15"/>
    </sheetView>
  </sheetViews>
  <sheetFormatPr defaultColWidth="9" defaultRowHeight="15.6"/>
  <cols>
    <col min="1" max="1" width="15.6296296296296" style="17" customWidth="1"/>
    <col min="2" max="2" width="52.8796296296296" style="17" customWidth="1"/>
    <col min="3" max="3" width="16.6296296296296" style="60" hidden="1" customWidth="1"/>
    <col min="4" max="4" width="23" style="60" hidden="1" customWidth="1"/>
    <col min="5" max="5" width="26" style="60" hidden="1" customWidth="1"/>
    <col min="6" max="6" width="33.7777777777778" style="60" hidden="1" customWidth="1"/>
    <col min="7" max="7" width="27.3333333333333" style="60" hidden="1" customWidth="1"/>
    <col min="8" max="8" width="15.4259259259259" style="60" hidden="1" customWidth="1"/>
    <col min="9" max="9" width="19.212962962963" style="17" customWidth="1"/>
    <col min="10" max="10" width="24.7037037037037" style="17" customWidth="1"/>
    <col min="11" max="11" width="18.6944444444444" style="17" customWidth="1"/>
    <col min="12" max="12" width="15.9444444444444" style="7" customWidth="1"/>
    <col min="13" max="13" width="11.2407407407407" style="17" customWidth="1"/>
    <col min="14" max="14" width="23.9166666666667" style="7" customWidth="1"/>
    <col min="15" max="15" width="12.8055555555556" style="17" customWidth="1"/>
    <col min="16" max="16" width="24.5740740740741" style="17" customWidth="1"/>
    <col min="17" max="17" width="9" style="17" customWidth="1"/>
    <col min="18" max="18" width="16" style="7" customWidth="1"/>
    <col min="19" max="19" width="9" style="7" customWidth="1"/>
    <col min="20" max="20" width="22.8888888888889" style="7" customWidth="1"/>
    <col min="21" max="21" width="17.3333333333333" style="7" customWidth="1"/>
    <col min="22" max="22" width="20.3333333333333" style="7" customWidth="1"/>
    <col min="23" max="23" width="9" style="7" customWidth="1"/>
    <col min="24" max="24" width="25.712962962963" style="7" customWidth="1"/>
    <col min="25" max="25" width="17.462962962963" style="7" customWidth="1"/>
    <col min="26" max="26" width="22.537037037037" style="7" customWidth="1"/>
    <col min="27" max="27" width="26.5092592592593" style="7" customWidth="1"/>
    <col min="28" max="28" width="19.8333333333333" style="7" customWidth="1"/>
    <col min="29" max="29" width="19.6851851851852" style="7" customWidth="1"/>
    <col min="30" max="30" width="22.537037037037" style="7" customWidth="1"/>
    <col min="31" max="31" width="15.8703703703704" style="7" customWidth="1"/>
    <col min="32" max="32" width="26.5" style="7" customWidth="1"/>
    <col min="33" max="33" width="20.787037037037" style="7" customWidth="1"/>
    <col min="34" max="34" width="31.4259259259259" style="17" customWidth="1"/>
    <col min="35" max="35" width="21.2685185185185" style="17" customWidth="1"/>
    <col min="36" max="36" width="16.037037037037" style="7" customWidth="1"/>
    <col min="37" max="37" width="19.0462962962963" style="7" customWidth="1"/>
    <col min="38" max="38" width="14.1203703703704" style="7" customWidth="1"/>
    <col min="39" max="39" width="16.1944444444444" style="7" customWidth="1"/>
    <col min="40" max="40" width="21.5833333333333" style="7" customWidth="1"/>
    <col min="41" max="41" width="10.4722222222222" style="7" customWidth="1"/>
    <col min="42" max="16384" width="9" style="17"/>
  </cols>
  <sheetData>
    <row r="1" spans="1:41">
      <c r="A1" s="49"/>
      <c r="B1" s="49"/>
      <c r="C1" s="61" t="s">
        <v>931</v>
      </c>
      <c r="D1" s="61"/>
      <c r="E1" s="61"/>
      <c r="F1" s="61"/>
      <c r="G1" s="61"/>
      <c r="H1" s="61"/>
      <c r="I1" s="1" t="s">
        <v>932</v>
      </c>
      <c r="J1" s="1"/>
      <c r="K1" s="1"/>
      <c r="L1" s="1"/>
      <c r="M1" s="1"/>
      <c r="N1" s="1"/>
      <c r="O1" s="1"/>
      <c r="P1" s="1"/>
      <c r="Q1" s="1"/>
      <c r="R1" s="34" t="s">
        <v>933</v>
      </c>
      <c r="S1" s="34"/>
      <c r="T1" s="34"/>
      <c r="U1" s="34"/>
      <c r="V1" s="34"/>
      <c r="W1" s="34"/>
      <c r="X1" s="34"/>
      <c r="Y1" s="34"/>
      <c r="Z1" s="34"/>
      <c r="AA1" s="34"/>
      <c r="AB1" s="34"/>
      <c r="AC1" s="34"/>
      <c r="AD1" s="34" t="s">
        <v>934</v>
      </c>
      <c r="AE1" s="34"/>
      <c r="AF1" s="34"/>
      <c r="AG1" s="34"/>
      <c r="AH1" s="1"/>
      <c r="AI1" s="1"/>
      <c r="AJ1" s="34"/>
      <c r="AK1" s="34"/>
      <c r="AL1" s="34"/>
      <c r="AM1" s="34"/>
      <c r="AN1" s="34"/>
      <c r="AO1" s="34"/>
    </row>
    <row r="2" s="7" customFormat="1" ht="31.2" spans="1:41">
      <c r="A2" s="2"/>
      <c r="B2" s="2"/>
      <c r="C2" s="62" t="s">
        <v>935</v>
      </c>
      <c r="D2" s="62" t="s">
        <v>936</v>
      </c>
      <c r="E2" s="62" t="s">
        <v>937</v>
      </c>
      <c r="F2" s="62" t="s">
        <v>938</v>
      </c>
      <c r="G2" s="62" t="s">
        <v>939</v>
      </c>
      <c r="H2" s="62" t="s">
        <v>940</v>
      </c>
      <c r="I2" s="2" t="s">
        <v>941</v>
      </c>
      <c r="J2" s="2" t="s">
        <v>942</v>
      </c>
      <c r="K2" s="2" t="s">
        <v>943</v>
      </c>
      <c r="L2" s="34" t="s">
        <v>751</v>
      </c>
      <c r="M2" s="34"/>
      <c r="N2" s="34" t="s">
        <v>944</v>
      </c>
      <c r="O2" s="34"/>
      <c r="P2" s="34" t="s">
        <v>945</v>
      </c>
      <c r="Q2" s="34"/>
      <c r="R2" s="34" t="s">
        <v>946</v>
      </c>
      <c r="S2" s="34"/>
      <c r="T2" s="34" t="s">
        <v>947</v>
      </c>
      <c r="U2" s="34"/>
      <c r="V2" s="34" t="s">
        <v>948</v>
      </c>
      <c r="W2" s="34"/>
      <c r="X2" s="34" t="s">
        <v>949</v>
      </c>
      <c r="Y2" s="34"/>
      <c r="Z2" s="34" t="s">
        <v>950</v>
      </c>
      <c r="AA2" s="34"/>
      <c r="AB2" s="34" t="s">
        <v>951</v>
      </c>
      <c r="AC2" s="34"/>
      <c r="AD2" s="34" t="s">
        <v>952</v>
      </c>
      <c r="AE2" s="34"/>
      <c r="AF2" s="34" t="s">
        <v>953</v>
      </c>
      <c r="AG2" s="34"/>
      <c r="AH2" s="34" t="s">
        <v>954</v>
      </c>
      <c r="AI2" s="34"/>
      <c r="AJ2" s="34" t="s">
        <v>955</v>
      </c>
      <c r="AK2" s="34"/>
      <c r="AL2" s="34" t="s">
        <v>956</v>
      </c>
      <c r="AM2" s="34"/>
      <c r="AN2" s="34" t="s">
        <v>957</v>
      </c>
      <c r="AO2" s="34"/>
    </row>
    <row r="3" ht="59" customHeight="1" spans="1:41">
      <c r="A3" s="11" t="s">
        <v>958</v>
      </c>
      <c r="B3" s="2" t="s">
        <v>959</v>
      </c>
      <c r="C3" s="61"/>
      <c r="D3" s="61">
        <v>1</v>
      </c>
      <c r="E3" s="61">
        <v>1</v>
      </c>
      <c r="F3" s="61"/>
      <c r="G3" s="61">
        <v>1</v>
      </c>
      <c r="H3" s="61">
        <v>1</v>
      </c>
      <c r="I3" s="49"/>
      <c r="J3" s="64" t="s">
        <v>960</v>
      </c>
      <c r="K3" s="49">
        <v>1</v>
      </c>
      <c r="L3" s="34"/>
      <c r="M3" s="34"/>
      <c r="N3" s="20" t="s">
        <v>961</v>
      </c>
      <c r="O3" s="34"/>
      <c r="P3" s="1">
        <v>1</v>
      </c>
      <c r="Q3" s="1"/>
      <c r="R3" s="34"/>
      <c r="S3" s="34"/>
      <c r="T3" s="34">
        <v>1</v>
      </c>
      <c r="U3" s="34"/>
      <c r="V3" s="34">
        <v>1</v>
      </c>
      <c r="W3" s="34"/>
      <c r="X3" s="34">
        <v>1</v>
      </c>
      <c r="Y3" s="34"/>
      <c r="Z3" s="34">
        <v>1</v>
      </c>
      <c r="AA3" s="34"/>
      <c r="AB3" s="34">
        <v>1</v>
      </c>
      <c r="AC3" s="34"/>
      <c r="AD3" s="34"/>
      <c r="AE3" s="34"/>
      <c r="AF3" s="34">
        <v>1</v>
      </c>
      <c r="AG3" s="34"/>
      <c r="AH3" s="1">
        <v>1</v>
      </c>
      <c r="AI3" s="1"/>
      <c r="AJ3" s="34">
        <v>1</v>
      </c>
      <c r="AK3" s="34"/>
      <c r="AL3" s="34">
        <v>1</v>
      </c>
      <c r="AM3" s="34"/>
      <c r="AN3" s="34">
        <v>1</v>
      </c>
      <c r="AO3" s="34"/>
    </row>
    <row r="4" ht="33" customHeight="1" spans="1:43">
      <c r="A4" s="11"/>
      <c r="B4" s="2" t="s">
        <v>962</v>
      </c>
      <c r="C4" s="61">
        <v>1</v>
      </c>
      <c r="D4" s="61"/>
      <c r="E4" s="61"/>
      <c r="F4" s="61">
        <v>1</v>
      </c>
      <c r="G4" s="61"/>
      <c r="H4" s="61"/>
      <c r="I4" s="49">
        <v>1</v>
      </c>
      <c r="J4" s="49"/>
      <c r="K4" s="49"/>
      <c r="L4" s="34">
        <v>1</v>
      </c>
      <c r="M4" s="34"/>
      <c r="N4" s="34"/>
      <c r="O4" s="34"/>
      <c r="P4" s="1"/>
      <c r="Q4" s="1"/>
      <c r="R4" s="34">
        <v>1</v>
      </c>
      <c r="S4" s="34"/>
      <c r="T4" s="34"/>
      <c r="U4" s="34"/>
      <c r="V4" s="34"/>
      <c r="W4" s="34"/>
      <c r="X4" s="34"/>
      <c r="Y4" s="34"/>
      <c r="Z4" s="34"/>
      <c r="AA4" s="34"/>
      <c r="AB4" s="34"/>
      <c r="AC4" s="34"/>
      <c r="AD4" s="34">
        <v>1</v>
      </c>
      <c r="AE4" s="34"/>
      <c r="AF4" s="34"/>
      <c r="AG4" s="34"/>
      <c r="AH4" s="1"/>
      <c r="AI4" s="1"/>
      <c r="AJ4" s="34"/>
      <c r="AK4" s="34"/>
      <c r="AL4" s="34"/>
      <c r="AM4" s="34"/>
      <c r="AN4" s="34"/>
      <c r="AO4" s="34"/>
      <c r="AP4" s="1"/>
      <c r="AQ4" s="1"/>
    </row>
    <row r="5" ht="78" spans="1:43">
      <c r="A5" s="11"/>
      <c r="B5" s="49" t="s">
        <v>963</v>
      </c>
      <c r="C5" s="61"/>
      <c r="D5" s="62" t="s">
        <v>964</v>
      </c>
      <c r="E5" s="62" t="s">
        <v>965</v>
      </c>
      <c r="F5" s="61">
        <v>1</v>
      </c>
      <c r="G5" s="63" t="s">
        <v>966</v>
      </c>
      <c r="H5" s="61">
        <v>1</v>
      </c>
      <c r="I5" s="49">
        <v>3</v>
      </c>
      <c r="J5" s="2" t="s">
        <v>967</v>
      </c>
      <c r="K5" s="49">
        <v>2</v>
      </c>
      <c r="L5" s="34">
        <v>2</v>
      </c>
      <c r="M5" s="34"/>
      <c r="N5" s="34" t="s">
        <v>968</v>
      </c>
      <c r="O5" s="34"/>
      <c r="P5" s="34" t="s">
        <v>969</v>
      </c>
      <c r="Q5" s="34"/>
      <c r="R5" s="34">
        <v>2</v>
      </c>
      <c r="S5" s="34"/>
      <c r="T5" s="34">
        <v>1</v>
      </c>
      <c r="U5" s="34"/>
      <c r="V5" s="34">
        <v>2</v>
      </c>
      <c r="W5" s="34"/>
      <c r="X5" s="34" t="s">
        <v>970</v>
      </c>
      <c r="Y5" s="34"/>
      <c r="Z5" s="34">
        <v>2</v>
      </c>
      <c r="AA5" s="34"/>
      <c r="AB5" s="34" t="s">
        <v>971</v>
      </c>
      <c r="AC5" s="34"/>
      <c r="AD5" s="34" t="s">
        <v>972</v>
      </c>
      <c r="AE5" s="34"/>
      <c r="AF5" s="34">
        <v>2</v>
      </c>
      <c r="AG5" s="34"/>
      <c r="AH5" s="1">
        <v>3</v>
      </c>
      <c r="AI5" s="1"/>
      <c r="AJ5" s="34" t="s">
        <v>973</v>
      </c>
      <c r="AK5" s="34"/>
      <c r="AL5" s="34">
        <v>3</v>
      </c>
      <c r="AM5" s="34"/>
      <c r="AN5" s="34">
        <v>2</v>
      </c>
      <c r="AO5" s="34"/>
      <c r="AP5" s="1"/>
      <c r="AQ5" s="1"/>
    </row>
    <row r="6" ht="78" spans="1:43">
      <c r="A6" s="11" t="s">
        <v>974</v>
      </c>
      <c r="B6" s="2" t="s">
        <v>975</v>
      </c>
      <c r="C6" s="61">
        <v>2</v>
      </c>
      <c r="D6" s="61">
        <v>3</v>
      </c>
      <c r="E6" s="61">
        <v>2</v>
      </c>
      <c r="F6" s="62" t="s">
        <v>976</v>
      </c>
      <c r="G6" s="62" t="s">
        <v>977</v>
      </c>
      <c r="H6" s="61">
        <v>3</v>
      </c>
      <c r="I6" s="49"/>
      <c r="J6" s="49">
        <v>1</v>
      </c>
      <c r="K6" s="49">
        <v>2</v>
      </c>
      <c r="L6" s="34"/>
      <c r="M6" s="34"/>
      <c r="N6" s="20" t="s">
        <v>978</v>
      </c>
      <c r="O6" s="34"/>
      <c r="P6" s="1">
        <v>1</v>
      </c>
      <c r="Q6" s="1"/>
      <c r="R6" s="34">
        <v>1</v>
      </c>
      <c r="S6" s="34"/>
      <c r="T6" s="34">
        <v>2</v>
      </c>
      <c r="U6" s="34"/>
      <c r="V6" s="34" t="s">
        <v>979</v>
      </c>
      <c r="W6" s="34"/>
      <c r="X6" s="34"/>
      <c r="Y6" s="34"/>
      <c r="Z6" s="34">
        <v>1</v>
      </c>
      <c r="AA6" s="34"/>
      <c r="AB6" s="34">
        <v>1</v>
      </c>
      <c r="AC6" s="34"/>
      <c r="AD6" s="34">
        <v>1</v>
      </c>
      <c r="AE6" s="34"/>
      <c r="AF6" s="34" t="s">
        <v>980</v>
      </c>
      <c r="AG6" s="34"/>
      <c r="AH6" s="20" t="s">
        <v>981</v>
      </c>
      <c r="AI6" s="1"/>
      <c r="AJ6" s="34"/>
      <c r="AK6" s="34"/>
      <c r="AL6" s="34">
        <v>1</v>
      </c>
      <c r="AM6" s="34"/>
      <c r="AN6" s="34">
        <v>2</v>
      </c>
      <c r="AO6" s="34"/>
      <c r="AP6" s="1"/>
      <c r="AQ6" s="1"/>
    </row>
    <row r="7" ht="109.2" spans="1:43">
      <c r="A7" s="11"/>
      <c r="B7" s="2" t="s">
        <v>982</v>
      </c>
      <c r="C7" s="61">
        <v>1</v>
      </c>
      <c r="D7" s="61"/>
      <c r="E7" s="61"/>
      <c r="F7" s="61"/>
      <c r="G7" s="61"/>
      <c r="H7" s="61"/>
      <c r="I7" s="49">
        <v>1</v>
      </c>
      <c r="J7" s="64" t="s">
        <v>983</v>
      </c>
      <c r="K7" s="49"/>
      <c r="L7" s="34"/>
      <c r="M7" s="34"/>
      <c r="N7" s="34"/>
      <c r="O7" s="34"/>
      <c r="P7" s="1">
        <v>1</v>
      </c>
      <c r="Q7" s="1"/>
      <c r="R7" s="34">
        <v>1</v>
      </c>
      <c r="S7" s="34"/>
      <c r="T7" s="34">
        <v>1</v>
      </c>
      <c r="U7" s="34"/>
      <c r="V7" s="34"/>
      <c r="W7" s="34"/>
      <c r="X7" s="34"/>
      <c r="Y7" s="34"/>
      <c r="Z7" s="20" t="s">
        <v>984</v>
      </c>
      <c r="AA7" s="34"/>
      <c r="AB7" s="34"/>
      <c r="AC7" s="34"/>
      <c r="AD7" s="34"/>
      <c r="AE7" s="34"/>
      <c r="AF7" s="34"/>
      <c r="AG7" s="34"/>
      <c r="AH7" s="1"/>
      <c r="AI7" s="1"/>
      <c r="AJ7" s="34"/>
      <c r="AK7" s="34"/>
      <c r="AL7" s="34"/>
      <c r="AM7" s="34"/>
      <c r="AN7" s="34"/>
      <c r="AO7" s="34"/>
      <c r="AP7" s="1"/>
      <c r="AQ7" s="1"/>
    </row>
    <row r="8" ht="31.2" spans="1:43">
      <c r="A8" s="11" t="s">
        <v>985</v>
      </c>
      <c r="B8" s="2" t="s">
        <v>986</v>
      </c>
      <c r="C8" s="61"/>
      <c r="D8" s="61"/>
      <c r="E8" s="61"/>
      <c r="F8" s="61"/>
      <c r="G8" s="61"/>
      <c r="H8" s="61"/>
      <c r="I8" s="49"/>
      <c r="J8" s="49"/>
      <c r="K8" s="49"/>
      <c r="L8" s="34" t="s">
        <v>987</v>
      </c>
      <c r="M8" s="34"/>
      <c r="N8" s="34"/>
      <c r="O8" s="34"/>
      <c r="P8" s="1"/>
      <c r="Q8" s="1"/>
      <c r="R8" s="34"/>
      <c r="S8" s="34"/>
      <c r="T8" s="34"/>
      <c r="U8" s="34"/>
      <c r="V8" s="34"/>
      <c r="W8" s="34"/>
      <c r="X8" s="34"/>
      <c r="Y8" s="34"/>
      <c r="Z8" s="34"/>
      <c r="AA8" s="34"/>
      <c r="AB8" s="34"/>
      <c r="AC8" s="34"/>
      <c r="AD8" s="34"/>
      <c r="AE8" s="34"/>
      <c r="AF8" s="34"/>
      <c r="AG8" s="34"/>
      <c r="AH8" s="1"/>
      <c r="AI8" s="1"/>
      <c r="AJ8" s="34"/>
      <c r="AK8" s="34"/>
      <c r="AL8" s="34"/>
      <c r="AM8" s="34"/>
      <c r="AN8" s="34"/>
      <c r="AO8" s="34"/>
      <c r="AP8" s="1"/>
      <c r="AQ8" s="1"/>
    </row>
    <row r="9" ht="31.2" spans="1:43">
      <c r="A9" s="11"/>
      <c r="B9" s="2" t="s">
        <v>988</v>
      </c>
      <c r="C9" s="61"/>
      <c r="D9" s="61"/>
      <c r="E9" s="61"/>
      <c r="F9" s="61"/>
      <c r="G9" s="61"/>
      <c r="H9" s="61"/>
      <c r="I9" s="49"/>
      <c r="J9" s="49"/>
      <c r="K9" s="49"/>
      <c r="L9" s="34"/>
      <c r="M9" s="34"/>
      <c r="N9" s="34"/>
      <c r="O9" s="34"/>
      <c r="P9" s="1"/>
      <c r="Q9" s="1"/>
      <c r="R9" s="34"/>
      <c r="S9" s="34"/>
      <c r="T9" s="34">
        <v>1</v>
      </c>
      <c r="U9" s="34"/>
      <c r="V9" s="34"/>
      <c r="W9" s="34"/>
      <c r="X9" s="34"/>
      <c r="Y9" s="34"/>
      <c r="Z9" s="34">
        <v>1</v>
      </c>
      <c r="AA9" s="34"/>
      <c r="AB9" s="34"/>
      <c r="AC9" s="34"/>
      <c r="AD9" s="34"/>
      <c r="AE9" s="34"/>
      <c r="AF9" s="34"/>
      <c r="AG9" s="34"/>
      <c r="AH9" s="1"/>
      <c r="AI9" s="1"/>
      <c r="AJ9" s="34"/>
      <c r="AK9" s="34"/>
      <c r="AL9" s="34"/>
      <c r="AM9" s="34"/>
      <c r="AN9" s="34"/>
      <c r="AO9" s="34"/>
      <c r="AP9" s="1"/>
      <c r="AQ9" s="1"/>
    </row>
    <row r="10" ht="75" customHeight="1" spans="1:43">
      <c r="A10" s="11"/>
      <c r="B10" s="49" t="s">
        <v>989</v>
      </c>
      <c r="C10" s="61">
        <v>1</v>
      </c>
      <c r="D10" s="61"/>
      <c r="E10" s="61"/>
      <c r="F10" s="61"/>
      <c r="G10" s="61">
        <v>1</v>
      </c>
      <c r="H10" s="61">
        <v>1</v>
      </c>
      <c r="I10" s="49"/>
      <c r="J10" s="64" t="s">
        <v>990</v>
      </c>
      <c r="K10" s="64" t="s">
        <v>991</v>
      </c>
      <c r="L10" s="34">
        <v>1</v>
      </c>
      <c r="M10" s="34"/>
      <c r="N10" s="34" t="s">
        <v>992</v>
      </c>
      <c r="O10" s="34"/>
      <c r="P10" s="1"/>
      <c r="Q10" s="1"/>
      <c r="R10" s="34"/>
      <c r="S10" s="34"/>
      <c r="T10" s="34"/>
      <c r="U10" s="34"/>
      <c r="V10" s="34">
        <v>1</v>
      </c>
      <c r="W10" s="34"/>
      <c r="X10" s="34">
        <v>1</v>
      </c>
      <c r="Y10" s="34"/>
      <c r="Z10" s="34"/>
      <c r="AA10" s="34"/>
      <c r="AB10" s="34"/>
      <c r="AC10" s="34"/>
      <c r="AD10" s="34"/>
      <c r="AE10" s="34"/>
      <c r="AF10" s="34"/>
      <c r="AG10" s="34"/>
      <c r="AH10" s="20" t="s">
        <v>993</v>
      </c>
      <c r="AI10" s="65"/>
      <c r="AJ10" s="20" t="s">
        <v>994</v>
      </c>
      <c r="AK10" s="20"/>
      <c r="AL10" s="34">
        <v>1</v>
      </c>
      <c r="AM10" s="34"/>
      <c r="AN10" s="34">
        <v>1</v>
      </c>
      <c r="AO10" s="34"/>
      <c r="AP10" s="1"/>
      <c r="AQ10" s="1"/>
    </row>
    <row r="11" spans="1:17">
      <c r="A11" s="49" t="s">
        <v>995</v>
      </c>
      <c r="B11" s="49"/>
      <c r="C11" s="61">
        <v>-5</v>
      </c>
      <c r="D11" s="61"/>
      <c r="E11" s="61"/>
      <c r="F11" s="61"/>
      <c r="G11" s="61"/>
      <c r="H11" s="61"/>
      <c r="I11" s="1">
        <v>-8</v>
      </c>
      <c r="J11" s="1"/>
      <c r="K11" s="1"/>
      <c r="L11" s="1"/>
      <c r="M11" s="1"/>
      <c r="N11" s="1"/>
      <c r="O11" s="1"/>
      <c r="P11" s="1"/>
      <c r="Q11" s="1"/>
    </row>
    <row r="12" spans="1:17">
      <c r="A12" s="49" t="s">
        <v>996</v>
      </c>
      <c r="B12" s="49"/>
      <c r="C12" s="61">
        <v>24</v>
      </c>
      <c r="D12" s="61"/>
      <c r="E12" s="61"/>
      <c r="F12" s="61"/>
      <c r="G12" s="61"/>
      <c r="H12" s="61"/>
      <c r="I12" s="1"/>
      <c r="J12" s="1"/>
      <c r="K12" s="1"/>
      <c r="L12" s="1"/>
      <c r="M12" s="1"/>
      <c r="N12" s="1"/>
      <c r="O12" s="1"/>
      <c r="P12" s="1"/>
      <c r="Q12" s="1"/>
    </row>
    <row r="13" ht="62.4" spans="1:40">
      <c r="A13" s="49"/>
      <c r="B13" s="49"/>
      <c r="C13" s="61"/>
      <c r="D13" s="61"/>
      <c r="E13" s="61"/>
      <c r="F13" s="61"/>
      <c r="G13" s="61"/>
      <c r="H13" s="61"/>
      <c r="I13" s="49" t="s">
        <v>758</v>
      </c>
      <c r="J13" s="49" t="s">
        <v>759</v>
      </c>
      <c r="K13" s="49"/>
      <c r="L13" s="2" t="s">
        <v>751</v>
      </c>
      <c r="M13" s="49" t="s">
        <v>752</v>
      </c>
      <c r="N13" s="2" t="s">
        <v>698</v>
      </c>
      <c r="O13" s="49" t="s">
        <v>699</v>
      </c>
      <c r="P13" s="7" t="s">
        <v>688</v>
      </c>
      <c r="Q13" s="17" t="s">
        <v>689</v>
      </c>
      <c r="R13" s="7" t="s">
        <v>997</v>
      </c>
      <c r="S13" s="7" t="s">
        <v>5</v>
      </c>
      <c r="T13" s="7" t="s">
        <v>537</v>
      </c>
      <c r="V13" s="7" t="s">
        <v>670</v>
      </c>
      <c r="W13" s="7" t="s">
        <v>671</v>
      </c>
      <c r="X13" s="7" t="s">
        <v>777</v>
      </c>
      <c r="Y13" s="7" t="s">
        <v>778</v>
      </c>
      <c r="Z13" s="7" t="s">
        <v>644</v>
      </c>
      <c r="AA13" s="7" t="s">
        <v>645</v>
      </c>
      <c r="AB13" s="7" t="s">
        <v>627</v>
      </c>
      <c r="AC13" s="7" t="s">
        <v>628</v>
      </c>
      <c r="AD13" s="7" t="s">
        <v>501</v>
      </c>
      <c r="AF13" s="7" t="s">
        <v>615</v>
      </c>
      <c r="AG13" s="7" t="s">
        <v>616</v>
      </c>
      <c r="AH13" s="17" t="s">
        <v>998</v>
      </c>
      <c r="AI13" s="17" t="s">
        <v>999</v>
      </c>
      <c r="AJ13" s="7" t="s">
        <v>766</v>
      </c>
      <c r="AK13" s="7" t="s">
        <v>767</v>
      </c>
      <c r="AL13" s="7" t="s">
        <v>588</v>
      </c>
      <c r="AM13" s="7" t="s">
        <v>589</v>
      </c>
      <c r="AN13" s="66" t="s">
        <v>8</v>
      </c>
    </row>
    <row r="14" ht="62.4" spans="1:41">
      <c r="A14" s="49"/>
      <c r="B14" s="49"/>
      <c r="C14" s="61"/>
      <c r="D14" s="61"/>
      <c r="E14" s="61"/>
      <c r="F14" s="61"/>
      <c r="G14" s="61"/>
      <c r="H14" s="61"/>
      <c r="I14" s="49"/>
      <c r="J14" s="49"/>
      <c r="K14" s="49"/>
      <c r="L14" s="2" t="s">
        <v>753</v>
      </c>
      <c r="M14" s="49"/>
      <c r="N14" s="2" t="s">
        <v>700</v>
      </c>
      <c r="O14" s="49" t="s">
        <v>701</v>
      </c>
      <c r="P14" s="17" t="s">
        <v>9</v>
      </c>
      <c r="Q14" s="17" t="s">
        <v>10</v>
      </c>
      <c r="R14" s="7" t="s">
        <v>789</v>
      </c>
      <c r="S14" s="7" t="s">
        <v>790</v>
      </c>
      <c r="T14" s="7" t="s">
        <v>678</v>
      </c>
      <c r="U14" s="7" t="s">
        <v>679</v>
      </c>
      <c r="V14" s="7" t="s">
        <v>672</v>
      </c>
      <c r="W14" s="7" t="s">
        <v>673</v>
      </c>
      <c r="X14" s="7" t="s">
        <v>521</v>
      </c>
      <c r="Z14" s="7" t="s">
        <v>646</v>
      </c>
      <c r="AA14" s="7" t="s">
        <v>647</v>
      </c>
      <c r="AB14" s="7" t="s">
        <v>629</v>
      </c>
      <c r="AC14" s="7" t="s">
        <v>630</v>
      </c>
      <c r="AD14" s="7" t="s">
        <v>1000</v>
      </c>
      <c r="AE14" s="7" t="s">
        <v>1001</v>
      </c>
      <c r="AF14" s="7" t="s">
        <v>1002</v>
      </c>
      <c r="AG14" s="7" t="s">
        <v>773</v>
      </c>
      <c r="AH14" s="17" t="s">
        <v>791</v>
      </c>
      <c r="AI14" s="17" t="s">
        <v>792</v>
      </c>
      <c r="AJ14" s="7" t="s">
        <v>601</v>
      </c>
      <c r="AK14" s="7" t="s">
        <v>602</v>
      </c>
      <c r="AL14" s="7" t="s">
        <v>590</v>
      </c>
      <c r="AN14" s="7" t="s">
        <v>558</v>
      </c>
      <c r="AO14" s="7" t="s">
        <v>559</v>
      </c>
    </row>
    <row r="15" ht="46.8" spans="1:40">
      <c r="A15" s="49"/>
      <c r="B15" s="49"/>
      <c r="C15" s="61"/>
      <c r="D15" s="61"/>
      <c r="E15" s="61"/>
      <c r="F15" s="61"/>
      <c r="G15" s="61"/>
      <c r="H15" s="61"/>
      <c r="I15" s="49"/>
      <c r="J15" s="49"/>
      <c r="K15" s="49"/>
      <c r="L15" s="2" t="s">
        <v>754</v>
      </c>
      <c r="M15" s="49" t="s">
        <v>755</v>
      </c>
      <c r="N15" s="2" t="s">
        <v>702</v>
      </c>
      <c r="O15" s="49" t="s">
        <v>699</v>
      </c>
      <c r="P15" s="17" t="s">
        <v>690</v>
      </c>
      <c r="Q15" s="17" t="s">
        <v>691</v>
      </c>
      <c r="R15" s="7" t="s">
        <v>694</v>
      </c>
      <c r="S15" s="7" t="s">
        <v>695</v>
      </c>
      <c r="T15" s="7" t="s">
        <v>680</v>
      </c>
      <c r="U15" s="7" t="s">
        <v>681</v>
      </c>
      <c r="V15" s="7" t="s">
        <v>674</v>
      </c>
      <c r="W15" s="7" t="s">
        <v>675</v>
      </c>
      <c r="X15" s="7" t="s">
        <v>779</v>
      </c>
      <c r="Y15" s="7" t="s">
        <v>780</v>
      </c>
      <c r="Z15" s="7" t="s">
        <v>648</v>
      </c>
      <c r="AA15" s="7" t="s">
        <v>649</v>
      </c>
      <c r="AB15" s="7" t="s">
        <v>631</v>
      </c>
      <c r="AC15" s="7" t="s">
        <v>632</v>
      </c>
      <c r="AD15" s="7" t="s">
        <v>621</v>
      </c>
      <c r="AE15" s="7" t="s">
        <v>622</v>
      </c>
      <c r="AF15" s="7" t="s">
        <v>617</v>
      </c>
      <c r="AG15" s="7" t="s">
        <v>618</v>
      </c>
      <c r="AH15" s="17" t="s">
        <v>607</v>
      </c>
      <c r="AI15" s="17" t="s">
        <v>608</v>
      </c>
      <c r="AJ15" s="7" t="s">
        <v>1003</v>
      </c>
      <c r="AK15" s="7" t="s">
        <v>1004</v>
      </c>
      <c r="AL15" s="7" t="s">
        <v>591</v>
      </c>
      <c r="AM15" s="7" t="s">
        <v>592</v>
      </c>
      <c r="AN15" s="7" t="s">
        <v>469</v>
      </c>
    </row>
    <row r="16" ht="109.2" spans="1:41">
      <c r="A16" s="49"/>
      <c r="B16" s="49"/>
      <c r="C16" s="61"/>
      <c r="D16" s="61"/>
      <c r="E16" s="61"/>
      <c r="F16" s="61"/>
      <c r="G16" s="61"/>
      <c r="H16" s="61"/>
      <c r="I16" s="49"/>
      <c r="J16" s="49"/>
      <c r="K16" s="49"/>
      <c r="L16" s="2" t="s">
        <v>756</v>
      </c>
      <c r="M16" s="49" t="s">
        <v>757</v>
      </c>
      <c r="N16" s="2" t="s">
        <v>703</v>
      </c>
      <c r="O16" s="49" t="s">
        <v>704</v>
      </c>
      <c r="P16" s="17" t="s">
        <v>787</v>
      </c>
      <c r="Q16" s="17" t="s">
        <v>788</v>
      </c>
      <c r="R16" s="7" t="s">
        <v>696</v>
      </c>
      <c r="S16" s="7" t="s">
        <v>697</v>
      </c>
      <c r="T16" s="7" t="s">
        <v>539</v>
      </c>
      <c r="V16" s="7" t="s">
        <v>676</v>
      </c>
      <c r="W16" s="7" t="s">
        <v>677</v>
      </c>
      <c r="X16" s="7" t="s">
        <v>781</v>
      </c>
      <c r="Y16" s="7" t="s">
        <v>782</v>
      </c>
      <c r="Z16" s="7" t="s">
        <v>650</v>
      </c>
      <c r="AA16" s="7" t="s">
        <v>651</v>
      </c>
      <c r="AB16" s="7" t="s">
        <v>633</v>
      </c>
      <c r="AC16" s="7" t="s">
        <v>634</v>
      </c>
      <c r="AD16" s="7" t="s">
        <v>505</v>
      </c>
      <c r="AF16" s="7" t="s">
        <v>619</v>
      </c>
      <c r="AG16" s="7" t="s">
        <v>620</v>
      </c>
      <c r="AH16" s="17" t="s">
        <v>1005</v>
      </c>
      <c r="AI16" s="17" t="s">
        <v>1006</v>
      </c>
      <c r="AJ16" s="7" t="s">
        <v>1007</v>
      </c>
      <c r="AK16" s="7" t="s">
        <v>769</v>
      </c>
      <c r="AL16" s="7" t="s">
        <v>477</v>
      </c>
      <c r="AN16" s="7" t="s">
        <v>560</v>
      </c>
      <c r="AO16" s="7" t="s">
        <v>561</v>
      </c>
    </row>
    <row r="17" ht="78" spans="1:41">
      <c r="A17" s="49"/>
      <c r="B17" s="49"/>
      <c r="C17" s="61"/>
      <c r="D17" s="61"/>
      <c r="E17" s="61"/>
      <c r="F17" s="61"/>
      <c r="G17" s="61"/>
      <c r="H17" s="61"/>
      <c r="I17" s="49"/>
      <c r="J17" s="49"/>
      <c r="K17" s="49"/>
      <c r="L17" s="2" t="s">
        <v>548</v>
      </c>
      <c r="M17" s="49"/>
      <c r="N17" s="2" t="s">
        <v>705</v>
      </c>
      <c r="O17" s="49" t="s">
        <v>706</v>
      </c>
      <c r="P17" s="17" t="s">
        <v>692</v>
      </c>
      <c r="R17" s="7" t="s">
        <v>542</v>
      </c>
      <c r="T17" s="7" t="s">
        <v>684</v>
      </c>
      <c r="U17" s="7" t="s">
        <v>685</v>
      </c>
      <c r="V17" s="7" t="s">
        <v>529</v>
      </c>
      <c r="X17" s="7" t="s">
        <v>525</v>
      </c>
      <c r="Z17" s="7" t="s">
        <v>1008</v>
      </c>
      <c r="AA17" s="7" t="s">
        <v>776</v>
      </c>
      <c r="AB17" s="7" t="s">
        <v>508</v>
      </c>
      <c r="AD17" s="7" t="s">
        <v>623</v>
      </c>
      <c r="AE17" s="7" t="s">
        <v>624</v>
      </c>
      <c r="AF17" s="7" t="s">
        <v>1009</v>
      </c>
      <c r="AG17" s="7" t="s">
        <v>1010</v>
      </c>
      <c r="AH17" s="17" t="s">
        <v>609</v>
      </c>
      <c r="AI17" s="17" t="s">
        <v>610</v>
      </c>
      <c r="AJ17" s="7" t="s">
        <v>603</v>
      </c>
      <c r="AK17" s="7" t="s">
        <v>604</v>
      </c>
      <c r="AL17" s="7" t="s">
        <v>593</v>
      </c>
      <c r="AM17" s="7" t="s">
        <v>594</v>
      </c>
      <c r="AN17" s="7" t="s">
        <v>562</v>
      </c>
      <c r="AO17" s="7" t="s">
        <v>563</v>
      </c>
    </row>
    <row r="18" ht="62.4" spans="1:41">
      <c r="A18" s="49"/>
      <c r="B18" s="49"/>
      <c r="C18" s="61"/>
      <c r="D18" s="61"/>
      <c r="E18" s="61"/>
      <c r="F18" s="61"/>
      <c r="G18" s="61"/>
      <c r="H18" s="61"/>
      <c r="I18" s="49"/>
      <c r="J18" s="49"/>
      <c r="K18" s="49"/>
      <c r="L18" s="2" t="s">
        <v>550</v>
      </c>
      <c r="M18" s="49"/>
      <c r="N18" s="2" t="s">
        <v>707</v>
      </c>
      <c r="O18" s="49" t="s">
        <v>708</v>
      </c>
      <c r="T18" s="7" t="s">
        <v>686</v>
      </c>
      <c r="U18" s="7" t="s">
        <v>687</v>
      </c>
      <c r="V18" s="7" t="s">
        <v>531</v>
      </c>
      <c r="X18" s="7" t="s">
        <v>668</v>
      </c>
      <c r="Y18" s="7" t="s">
        <v>669</v>
      </c>
      <c r="Z18" s="7" t="s">
        <v>652</v>
      </c>
      <c r="AA18" s="7" t="s">
        <v>653</v>
      </c>
      <c r="AB18" s="7" t="s">
        <v>635</v>
      </c>
      <c r="AC18" s="7" t="s">
        <v>636</v>
      </c>
      <c r="AD18" s="7" t="s">
        <v>625</v>
      </c>
      <c r="AE18" s="7" t="s">
        <v>626</v>
      </c>
      <c r="AF18" s="7" t="s">
        <v>497</v>
      </c>
      <c r="AH18" s="17" t="s">
        <v>494</v>
      </c>
      <c r="AJ18" s="7" t="s">
        <v>605</v>
      </c>
      <c r="AK18" s="7" t="s">
        <v>606</v>
      </c>
      <c r="AL18" s="7" t="s">
        <v>595</v>
      </c>
      <c r="AM18" s="7" t="s">
        <v>596</v>
      </c>
      <c r="AN18" s="7" t="s">
        <v>564</v>
      </c>
      <c r="AO18" s="7" t="s">
        <v>565</v>
      </c>
    </row>
    <row r="19" ht="78" spans="1:41">
      <c r="A19" s="49"/>
      <c r="B19" s="49"/>
      <c r="C19" s="61"/>
      <c r="D19" s="61"/>
      <c r="E19" s="61"/>
      <c r="F19" s="61"/>
      <c r="G19" s="61"/>
      <c r="H19" s="61"/>
      <c r="I19" s="49"/>
      <c r="J19" s="49"/>
      <c r="K19" s="49"/>
      <c r="L19" s="2" t="s">
        <v>39</v>
      </c>
      <c r="M19" s="49" t="s">
        <v>40</v>
      </c>
      <c r="N19" s="2" t="s">
        <v>709</v>
      </c>
      <c r="O19" s="49" t="s">
        <v>710</v>
      </c>
      <c r="T19" s="7" t="s">
        <v>1011</v>
      </c>
      <c r="U19" s="7" t="s">
        <v>784</v>
      </c>
      <c r="V19" s="7" t="s">
        <v>533</v>
      </c>
      <c r="Z19" s="7" t="s">
        <v>654</v>
      </c>
      <c r="AA19" s="7" t="s">
        <v>655</v>
      </c>
      <c r="AB19" s="7" t="s">
        <v>637</v>
      </c>
      <c r="AC19" s="7" t="s">
        <v>638</v>
      </c>
      <c r="AD19" s="7" t="s">
        <v>1012</v>
      </c>
      <c r="AF19" s="7" t="s">
        <v>1013</v>
      </c>
      <c r="AG19" s="7" t="s">
        <v>771</v>
      </c>
      <c r="AH19" s="17" t="s">
        <v>611</v>
      </c>
      <c r="AI19" s="17" t="s">
        <v>612</v>
      </c>
      <c r="AL19" s="7" t="s">
        <v>481</v>
      </c>
      <c r="AN19" s="7" t="s">
        <v>566</v>
      </c>
      <c r="AO19" s="7" t="s">
        <v>567</v>
      </c>
    </row>
    <row r="20" ht="140.4" spans="14:41">
      <c r="N20" s="7" t="s">
        <v>711</v>
      </c>
      <c r="O20" s="7" t="s">
        <v>712</v>
      </c>
      <c r="T20" s="7" t="s">
        <v>541</v>
      </c>
      <c r="V20" s="7" t="s">
        <v>535</v>
      </c>
      <c r="Z20" s="7" t="s">
        <v>656</v>
      </c>
      <c r="AA20" s="7" t="s">
        <v>657</v>
      </c>
      <c r="AB20" s="7" t="s">
        <v>511</v>
      </c>
      <c r="AH20" s="17" t="s">
        <v>613</v>
      </c>
      <c r="AI20" s="17" t="s">
        <v>614</v>
      </c>
      <c r="AL20" s="7" t="s">
        <v>764</v>
      </c>
      <c r="AM20" s="7" t="s">
        <v>1014</v>
      </c>
      <c r="AN20" s="7" t="s">
        <v>760</v>
      </c>
      <c r="AO20" s="7" t="s">
        <v>761</v>
      </c>
    </row>
    <row r="21" ht="93.6" spans="14:41">
      <c r="N21" s="7" t="s">
        <v>543</v>
      </c>
      <c r="T21" s="7" t="s">
        <v>1015</v>
      </c>
      <c r="U21" s="7" t="s">
        <v>786</v>
      </c>
      <c r="Z21" s="7" t="s">
        <v>658</v>
      </c>
      <c r="AA21" s="7" t="s">
        <v>659</v>
      </c>
      <c r="AB21" s="7" t="s">
        <v>639</v>
      </c>
      <c r="AC21" s="7" t="s">
        <v>640</v>
      </c>
      <c r="AL21" s="7" t="s">
        <v>485</v>
      </c>
      <c r="AN21" s="7" t="s">
        <v>568</v>
      </c>
      <c r="AO21" s="7" t="s">
        <v>569</v>
      </c>
    </row>
    <row r="22" ht="78" spans="14:41">
      <c r="N22" s="33" t="s">
        <v>544</v>
      </c>
      <c r="O22" s="17" t="s">
        <v>545</v>
      </c>
      <c r="T22" s="7" t="s">
        <v>682</v>
      </c>
      <c r="U22" s="7" t="s">
        <v>683</v>
      </c>
      <c r="Z22" s="7" t="s">
        <v>660</v>
      </c>
      <c r="AA22" s="7" t="s">
        <v>661</v>
      </c>
      <c r="AB22" s="7" t="s">
        <v>641</v>
      </c>
      <c r="AC22" s="7" t="s">
        <v>642</v>
      </c>
      <c r="AL22" s="7" t="s">
        <v>489</v>
      </c>
      <c r="AN22" s="7" t="s">
        <v>570</v>
      </c>
      <c r="AO22" s="7" t="s">
        <v>571</v>
      </c>
    </row>
    <row r="23" ht="31.2" spans="14:41">
      <c r="N23" s="7" t="s">
        <v>713</v>
      </c>
      <c r="O23" s="17" t="s">
        <v>714</v>
      </c>
      <c r="Z23" s="7" t="s">
        <v>48</v>
      </c>
      <c r="AA23" s="7" t="s">
        <v>49</v>
      </c>
      <c r="AB23" s="7" t="s">
        <v>643</v>
      </c>
      <c r="AC23" s="7" t="s">
        <v>1016</v>
      </c>
      <c r="AL23" s="67" t="s">
        <v>597</v>
      </c>
      <c r="AM23" s="7" t="s">
        <v>598</v>
      </c>
      <c r="AN23" s="7" t="s">
        <v>572</v>
      </c>
      <c r="AO23" s="7" t="s">
        <v>573</v>
      </c>
    </row>
    <row r="24" ht="31.2" spans="14:41">
      <c r="N24" s="7" t="s">
        <v>715</v>
      </c>
      <c r="O24" s="17" t="s">
        <v>716</v>
      </c>
      <c r="Z24" s="7" t="s">
        <v>517</v>
      </c>
      <c r="AL24" s="7" t="s">
        <v>599</v>
      </c>
      <c r="AM24" s="7" t="s">
        <v>600</v>
      </c>
      <c r="AN24" s="7" t="s">
        <v>574</v>
      </c>
      <c r="AO24" s="7" t="s">
        <v>575</v>
      </c>
    </row>
    <row r="25" spans="14:41">
      <c r="N25" s="7" t="s">
        <v>717</v>
      </c>
      <c r="Z25" s="7" t="s">
        <v>662</v>
      </c>
      <c r="AA25" s="7" t="s">
        <v>663</v>
      </c>
      <c r="AN25" s="7" t="s">
        <v>576</v>
      </c>
      <c r="AO25" s="7" t="s">
        <v>577</v>
      </c>
    </row>
    <row r="26" ht="46.8" spans="14:41">
      <c r="N26" s="7" t="s">
        <v>719</v>
      </c>
      <c r="O26" s="17" t="s">
        <v>720</v>
      </c>
      <c r="Z26" s="7" t="s">
        <v>514</v>
      </c>
      <c r="AN26" s="7" t="s">
        <v>578</v>
      </c>
      <c r="AO26" s="7" t="s">
        <v>579</v>
      </c>
    </row>
    <row r="27" spans="14:41">
      <c r="N27" s="7" t="s">
        <v>721</v>
      </c>
      <c r="O27" s="17" t="s">
        <v>722</v>
      </c>
      <c r="Z27" s="7" t="s">
        <v>664</v>
      </c>
      <c r="AA27" s="7" t="s">
        <v>665</v>
      </c>
      <c r="AN27" s="7" t="s">
        <v>580</v>
      </c>
      <c r="AO27" s="7" t="s">
        <v>581</v>
      </c>
    </row>
    <row r="28" spans="14:41">
      <c r="N28" s="7" t="s">
        <v>20</v>
      </c>
      <c r="O28" s="17" t="s">
        <v>22</v>
      </c>
      <c r="Z28" s="7" t="s">
        <v>666</v>
      </c>
      <c r="AA28" s="7" t="s">
        <v>667</v>
      </c>
      <c r="AN28" s="7" t="s">
        <v>14</v>
      </c>
      <c r="AO28" s="7" t="s">
        <v>16</v>
      </c>
    </row>
    <row r="29" ht="78.6" spans="14:41">
      <c r="N29" s="7" t="s">
        <v>546</v>
      </c>
      <c r="O29" s="7" t="s">
        <v>547</v>
      </c>
      <c r="AN29" s="7" t="s">
        <v>582</v>
      </c>
      <c r="AO29" s="7" t="s">
        <v>583</v>
      </c>
    </row>
    <row r="30" spans="14:41">
      <c r="N30" s="7" t="s">
        <v>26</v>
      </c>
      <c r="O30" s="17" t="s">
        <v>28</v>
      </c>
      <c r="AN30" s="7" t="s">
        <v>584</v>
      </c>
      <c r="AO30" s="7" t="s">
        <v>585</v>
      </c>
    </row>
    <row r="31" spans="14:41">
      <c r="N31" s="7" t="s">
        <v>723</v>
      </c>
      <c r="O31" s="17" t="s">
        <v>724</v>
      </c>
      <c r="AN31" s="7" t="s">
        <v>586</v>
      </c>
      <c r="AO31" s="7" t="s">
        <v>587</v>
      </c>
    </row>
    <row r="32" ht="31.2" spans="14:41">
      <c r="N32" s="17" t="s">
        <v>31</v>
      </c>
      <c r="O32" s="17" t="s">
        <v>32</v>
      </c>
      <c r="AN32" s="7" t="s">
        <v>762</v>
      </c>
      <c r="AO32" s="7" t="s">
        <v>763</v>
      </c>
    </row>
    <row r="33" spans="14:41">
      <c r="N33" s="7" t="s">
        <v>725</v>
      </c>
      <c r="O33" s="17" t="s">
        <v>726</v>
      </c>
      <c r="AN33" s="7" t="s">
        <v>1017</v>
      </c>
      <c r="AO33" s="7" t="s">
        <v>1018</v>
      </c>
    </row>
    <row r="34" ht="31.2" spans="14:40">
      <c r="N34" s="7" t="s">
        <v>35</v>
      </c>
      <c r="O34" s="17" t="s">
        <v>36</v>
      </c>
      <c r="AN34" s="7" t="s">
        <v>474</v>
      </c>
    </row>
    <row r="35" ht="78" spans="14:41">
      <c r="N35" s="7" t="s">
        <v>727</v>
      </c>
      <c r="O35" s="17" t="s">
        <v>728</v>
      </c>
      <c r="AN35" s="7" t="s">
        <v>43</v>
      </c>
      <c r="AO35" s="7" t="s">
        <v>45</v>
      </c>
    </row>
    <row r="36" spans="14:15">
      <c r="N36" s="7" t="s">
        <v>729</v>
      </c>
      <c r="O36" s="17" t="s">
        <v>730</v>
      </c>
    </row>
    <row r="37" spans="14:15">
      <c r="N37" s="7" t="s">
        <v>731</v>
      </c>
      <c r="O37" s="17" t="s">
        <v>732</v>
      </c>
    </row>
    <row r="38" spans="14:15">
      <c r="N38" s="7" t="s">
        <v>733</v>
      </c>
      <c r="O38" s="17" t="s">
        <v>734</v>
      </c>
    </row>
    <row r="39" spans="14:15">
      <c r="N39" s="7" t="s">
        <v>735</v>
      </c>
      <c r="O39" s="17" t="s">
        <v>736</v>
      </c>
    </row>
    <row r="40" spans="14:15">
      <c r="N40" s="17" t="s">
        <v>737</v>
      </c>
      <c r="O40" s="17" t="s">
        <v>738</v>
      </c>
    </row>
    <row r="41" spans="14:15">
      <c r="N41" s="7" t="s">
        <v>739</v>
      </c>
      <c r="O41" s="17" t="s">
        <v>740</v>
      </c>
    </row>
    <row r="42" spans="14:15">
      <c r="N42" s="7" t="s">
        <v>741</v>
      </c>
      <c r="O42" s="17" t="s">
        <v>742</v>
      </c>
    </row>
    <row r="43" spans="14:15">
      <c r="N43" s="7" t="s">
        <v>743</v>
      </c>
      <c r="O43" s="17" t="s">
        <v>744</v>
      </c>
    </row>
    <row r="44" spans="14:15">
      <c r="N44" s="17" t="s">
        <v>745</v>
      </c>
      <c r="O44" s="17" t="s">
        <v>746</v>
      </c>
    </row>
    <row r="45" spans="14:15">
      <c r="N45" s="7" t="s">
        <v>747</v>
      </c>
      <c r="O45" s="17" t="s">
        <v>748</v>
      </c>
    </row>
    <row r="46" ht="46.8" spans="14:15">
      <c r="N46" s="7" t="s">
        <v>749</v>
      </c>
      <c r="O46" s="7" t="s">
        <v>750</v>
      </c>
    </row>
  </sheetData>
  <mergeCells count="155">
    <mergeCell ref="C1:H1"/>
    <mergeCell ref="I1:Q1"/>
    <mergeCell ref="R1:AC1"/>
    <mergeCell ref="AD1:AO1"/>
    <mergeCell ref="L2:M2"/>
    <mergeCell ref="N2:O2"/>
    <mergeCell ref="P2:Q2"/>
    <mergeCell ref="R2:S2"/>
    <mergeCell ref="T2:U2"/>
    <mergeCell ref="V2:W2"/>
    <mergeCell ref="X2:Y2"/>
    <mergeCell ref="Z2:AA2"/>
    <mergeCell ref="AB2:AC2"/>
    <mergeCell ref="AD2:AE2"/>
    <mergeCell ref="AF2:AG2"/>
    <mergeCell ref="AH2:AI2"/>
    <mergeCell ref="AJ2:AK2"/>
    <mergeCell ref="AL2:AM2"/>
    <mergeCell ref="AN2:AO2"/>
    <mergeCell ref="L3:M3"/>
    <mergeCell ref="N3:O3"/>
    <mergeCell ref="P3:Q3"/>
    <mergeCell ref="R3:S3"/>
    <mergeCell ref="T3:U3"/>
    <mergeCell ref="V3:W3"/>
    <mergeCell ref="X3:Y3"/>
    <mergeCell ref="Z3:AA3"/>
    <mergeCell ref="AB3:AC3"/>
    <mergeCell ref="AD3:AE3"/>
    <mergeCell ref="AF3:AG3"/>
    <mergeCell ref="AH3:AI3"/>
    <mergeCell ref="AJ3:AK3"/>
    <mergeCell ref="AL3:AM3"/>
    <mergeCell ref="AN3:AO3"/>
    <mergeCell ref="L4:M4"/>
    <mergeCell ref="N4:O4"/>
    <mergeCell ref="P4:Q4"/>
    <mergeCell ref="R4:S4"/>
    <mergeCell ref="T4:U4"/>
    <mergeCell ref="V4:W4"/>
    <mergeCell ref="X4:Y4"/>
    <mergeCell ref="Z4:AA4"/>
    <mergeCell ref="AB4:AC4"/>
    <mergeCell ref="AD4:AE4"/>
    <mergeCell ref="AF4:AG4"/>
    <mergeCell ref="AH4:AI4"/>
    <mergeCell ref="AJ4:AK4"/>
    <mergeCell ref="AL4:AM4"/>
    <mergeCell ref="AN4:AO4"/>
    <mergeCell ref="AP4:AQ4"/>
    <mergeCell ref="L5:M5"/>
    <mergeCell ref="N5:O5"/>
    <mergeCell ref="P5:Q5"/>
    <mergeCell ref="R5:S5"/>
    <mergeCell ref="T5:U5"/>
    <mergeCell ref="V5:W5"/>
    <mergeCell ref="X5:Y5"/>
    <mergeCell ref="Z5:AA5"/>
    <mergeCell ref="AB5:AC5"/>
    <mergeCell ref="AD5:AE5"/>
    <mergeCell ref="AF5:AG5"/>
    <mergeCell ref="AH5:AI5"/>
    <mergeCell ref="AJ5:AK5"/>
    <mergeCell ref="AL5:AM5"/>
    <mergeCell ref="AN5:AO5"/>
    <mergeCell ref="AP5:AQ5"/>
    <mergeCell ref="L6:M6"/>
    <mergeCell ref="N6:O6"/>
    <mergeCell ref="P6:Q6"/>
    <mergeCell ref="R6:S6"/>
    <mergeCell ref="T6:U6"/>
    <mergeCell ref="V6:W6"/>
    <mergeCell ref="X6:Y6"/>
    <mergeCell ref="Z6:AA6"/>
    <mergeCell ref="AB6:AC6"/>
    <mergeCell ref="AD6:AE6"/>
    <mergeCell ref="AF6:AG6"/>
    <mergeCell ref="AH6:AI6"/>
    <mergeCell ref="AJ6:AK6"/>
    <mergeCell ref="AL6:AM6"/>
    <mergeCell ref="AN6:AO6"/>
    <mergeCell ref="AP6:AQ6"/>
    <mergeCell ref="L7:M7"/>
    <mergeCell ref="N7:O7"/>
    <mergeCell ref="P7:Q7"/>
    <mergeCell ref="R7:S7"/>
    <mergeCell ref="T7:U7"/>
    <mergeCell ref="V7:W7"/>
    <mergeCell ref="X7:Y7"/>
    <mergeCell ref="Z7:AA7"/>
    <mergeCell ref="AB7:AC7"/>
    <mergeCell ref="AD7:AE7"/>
    <mergeCell ref="AF7:AG7"/>
    <mergeCell ref="AH7:AI7"/>
    <mergeCell ref="AJ7:AK7"/>
    <mergeCell ref="AL7:AM7"/>
    <mergeCell ref="AN7:AO7"/>
    <mergeCell ref="AP7:AQ7"/>
    <mergeCell ref="L8:M8"/>
    <mergeCell ref="N8:O8"/>
    <mergeCell ref="P8:Q8"/>
    <mergeCell ref="R8:S8"/>
    <mergeCell ref="T8:U8"/>
    <mergeCell ref="V8:W8"/>
    <mergeCell ref="X8:Y8"/>
    <mergeCell ref="Z8:AA8"/>
    <mergeCell ref="AB8:AC8"/>
    <mergeCell ref="AD8:AE8"/>
    <mergeCell ref="AF8:AG8"/>
    <mergeCell ref="AH8:AI8"/>
    <mergeCell ref="AJ8:AK8"/>
    <mergeCell ref="AL8:AM8"/>
    <mergeCell ref="AN8:AO8"/>
    <mergeCell ref="AP8:AQ8"/>
    <mergeCell ref="L9:M9"/>
    <mergeCell ref="N9:O9"/>
    <mergeCell ref="P9:Q9"/>
    <mergeCell ref="R9:S9"/>
    <mergeCell ref="T9:U9"/>
    <mergeCell ref="V9:W9"/>
    <mergeCell ref="X9:Y9"/>
    <mergeCell ref="Z9:AA9"/>
    <mergeCell ref="AB9:AC9"/>
    <mergeCell ref="AD9:AE9"/>
    <mergeCell ref="AF9:AG9"/>
    <mergeCell ref="AH9:AI9"/>
    <mergeCell ref="AJ9:AK9"/>
    <mergeCell ref="AL9:AM9"/>
    <mergeCell ref="AN9:AO9"/>
    <mergeCell ref="AP9:AQ9"/>
    <mergeCell ref="L10:M10"/>
    <mergeCell ref="N10:O10"/>
    <mergeCell ref="P10:Q10"/>
    <mergeCell ref="R10:S10"/>
    <mergeCell ref="T10:U10"/>
    <mergeCell ref="V10:W10"/>
    <mergeCell ref="X10:Y10"/>
    <mergeCell ref="Z10:AA10"/>
    <mergeCell ref="AB10:AC10"/>
    <mergeCell ref="AD10:AE10"/>
    <mergeCell ref="AF10:AG10"/>
    <mergeCell ref="AH10:AI10"/>
    <mergeCell ref="AJ10:AK10"/>
    <mergeCell ref="AL10:AM10"/>
    <mergeCell ref="AN10:AO10"/>
    <mergeCell ref="AP10:AQ10"/>
    <mergeCell ref="A11:B11"/>
    <mergeCell ref="C11:G11"/>
    <mergeCell ref="I11:Q11"/>
    <mergeCell ref="A12:B12"/>
    <mergeCell ref="C12:G12"/>
    <mergeCell ref="I12:Q12"/>
    <mergeCell ref="A3:A5"/>
    <mergeCell ref="A6:A7"/>
    <mergeCell ref="A8:A10"/>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26"/>
  <sheetViews>
    <sheetView zoomScale="85" zoomScaleNormal="85" topLeftCell="A14" workbookViewId="0">
      <selection activeCell="Z13" sqref="O$1:Z$1048576"/>
    </sheetView>
  </sheetViews>
  <sheetFormatPr defaultColWidth="9" defaultRowHeight="15.6"/>
  <cols>
    <col min="1" max="1" width="21.7777777777778" style="17" customWidth="1"/>
    <col min="2" max="2" width="36.6666666666667" style="49" customWidth="1"/>
    <col min="3" max="3" width="30.3240740740741" style="7" customWidth="1"/>
    <col min="4" max="4" width="11.7592592592593" style="7" customWidth="1"/>
    <col min="5" max="5" width="26.7962962962963" style="17" customWidth="1"/>
    <col min="6" max="6" width="16.7592592592593" style="17" customWidth="1"/>
    <col min="7" max="7" width="37.6481481481481" style="17" customWidth="1"/>
    <col min="8" max="8" width="21.462962962963" style="17" customWidth="1"/>
    <col min="9" max="10" width="19.7777777777778" style="7" customWidth="1"/>
    <col min="11" max="11" width="28.3611111111111" style="7" customWidth="1"/>
    <col min="12" max="12" width="15.5555555555556" style="17" customWidth="1"/>
    <col min="13" max="13" width="23.6574074074074" style="7" customWidth="1"/>
    <col min="14" max="14" width="22.212962962963" style="7" customWidth="1"/>
    <col min="15" max="15" width="30.0648148148148" style="7" hidden="1" customWidth="1"/>
    <col min="16" max="16" width="12.9444444444444" style="7" hidden="1" customWidth="1"/>
    <col min="17" max="17" width="23.2685185185185" style="7" hidden="1" customWidth="1"/>
    <col min="18" max="18" width="7.05555555555556" style="7" hidden="1" customWidth="1"/>
    <col min="19" max="19" width="29.9351851851852" style="7" hidden="1" customWidth="1"/>
    <col min="20" max="20" width="10.5833333333333" style="7" hidden="1" customWidth="1"/>
    <col min="21" max="21" width="25.8888888888889" style="7" hidden="1" customWidth="1"/>
    <col min="22" max="22" width="10.7222222222222" style="7" hidden="1" customWidth="1"/>
    <col min="23" max="23" width="19.6111111111111" style="7" hidden="1" customWidth="1"/>
    <col min="24" max="24" width="9" style="7" hidden="1" customWidth="1"/>
    <col min="25" max="25" width="25.4814814814815" style="7" hidden="1" customWidth="1"/>
    <col min="26" max="26" width="15.8148148148148" style="7" hidden="1" customWidth="1"/>
    <col min="27" max="16384" width="9" style="17"/>
  </cols>
  <sheetData>
    <row r="1" spans="1:26">
      <c r="A1" s="39"/>
      <c r="B1" s="39"/>
      <c r="C1" s="40" t="s">
        <v>1019</v>
      </c>
      <c r="D1" s="40"/>
      <c r="E1" s="40"/>
      <c r="F1" s="40"/>
      <c r="G1" s="40"/>
      <c r="H1" s="40"/>
      <c r="I1" s="40"/>
      <c r="J1" s="40"/>
      <c r="K1" s="40"/>
      <c r="L1" s="40"/>
      <c r="M1" s="40"/>
      <c r="N1" s="40"/>
      <c r="O1" s="51" t="s">
        <v>1020</v>
      </c>
      <c r="P1" s="52"/>
      <c r="Q1" s="52"/>
      <c r="R1" s="52"/>
      <c r="S1" s="52"/>
      <c r="T1" s="52"/>
      <c r="U1" s="52"/>
      <c r="V1" s="52"/>
      <c r="W1" s="52"/>
      <c r="X1" s="52"/>
      <c r="Y1" s="52"/>
      <c r="Z1" s="53"/>
    </row>
    <row r="2" ht="58" customHeight="1" spans="1:26">
      <c r="A2" s="25"/>
      <c r="B2" s="25"/>
      <c r="C2" s="40" t="s">
        <v>1021</v>
      </c>
      <c r="D2" s="40"/>
      <c r="E2" s="40" t="s">
        <v>1022</v>
      </c>
      <c r="F2" s="40"/>
      <c r="G2" s="40" t="s">
        <v>1023</v>
      </c>
      <c r="H2" s="40"/>
      <c r="I2" s="40" t="s">
        <v>1024</v>
      </c>
      <c r="J2" s="40"/>
      <c r="K2" s="25" t="s">
        <v>1025</v>
      </c>
      <c r="L2" s="39"/>
      <c r="M2" s="25" t="s">
        <v>1026</v>
      </c>
      <c r="N2" s="25"/>
      <c r="O2" s="51" t="s">
        <v>1027</v>
      </c>
      <c r="P2" s="53"/>
      <c r="Q2" s="54" t="s">
        <v>1028</v>
      </c>
      <c r="R2" s="55"/>
      <c r="S2" s="51" t="s">
        <v>1029</v>
      </c>
      <c r="T2" s="53"/>
      <c r="U2" s="39" t="s">
        <v>1030</v>
      </c>
      <c r="V2" s="39"/>
      <c r="W2" s="25" t="s">
        <v>1031</v>
      </c>
      <c r="X2" s="25"/>
      <c r="Y2" s="25" t="s">
        <v>1032</v>
      </c>
      <c r="Z2" s="25"/>
    </row>
    <row r="3" ht="46.8" spans="1:26">
      <c r="A3" s="18" t="s">
        <v>958</v>
      </c>
      <c r="B3" s="25" t="s">
        <v>959</v>
      </c>
      <c r="C3" s="40"/>
      <c r="D3" s="40"/>
      <c r="E3" s="46">
        <v>1</v>
      </c>
      <c r="F3" s="46"/>
      <c r="G3" s="46"/>
      <c r="H3" s="46"/>
      <c r="I3" s="40"/>
      <c r="J3" s="40"/>
      <c r="K3" s="25">
        <v>1</v>
      </c>
      <c r="L3" s="25"/>
      <c r="M3" s="25"/>
      <c r="N3" s="25"/>
      <c r="O3" s="51"/>
      <c r="P3" s="53"/>
      <c r="Q3" s="51">
        <v>1</v>
      </c>
      <c r="R3" s="53"/>
      <c r="S3" s="51">
        <v>1</v>
      </c>
      <c r="T3" s="53"/>
      <c r="U3" s="25"/>
      <c r="V3" s="25"/>
      <c r="W3" s="25">
        <v>1</v>
      </c>
      <c r="X3" s="25"/>
      <c r="Y3" s="25">
        <v>1</v>
      </c>
      <c r="Z3" s="25"/>
    </row>
    <row r="4" ht="46.8" spans="1:26">
      <c r="A4" s="18"/>
      <c r="B4" s="25" t="s">
        <v>962</v>
      </c>
      <c r="C4" s="40">
        <v>1</v>
      </c>
      <c r="D4" s="40"/>
      <c r="E4" s="46"/>
      <c r="F4" s="46"/>
      <c r="G4" s="46">
        <v>1</v>
      </c>
      <c r="H4" s="46"/>
      <c r="I4" s="40">
        <v>1</v>
      </c>
      <c r="J4" s="40"/>
      <c r="K4" s="25"/>
      <c r="L4" s="25"/>
      <c r="M4" s="25"/>
      <c r="N4" s="25"/>
      <c r="O4" s="51">
        <v>1</v>
      </c>
      <c r="P4" s="53"/>
      <c r="Q4" s="51"/>
      <c r="R4" s="53"/>
      <c r="S4" s="51"/>
      <c r="T4" s="53"/>
      <c r="U4" s="25">
        <v>1</v>
      </c>
      <c r="V4" s="25"/>
      <c r="W4" s="25"/>
      <c r="X4" s="25"/>
      <c r="Y4" s="25"/>
      <c r="Z4" s="25"/>
    </row>
    <row r="5" ht="203" customHeight="1" spans="1:26">
      <c r="A5" s="18"/>
      <c r="B5" s="39" t="s">
        <v>963</v>
      </c>
      <c r="C5" s="40">
        <v>2</v>
      </c>
      <c r="D5" s="40"/>
      <c r="E5" s="40">
        <v>3</v>
      </c>
      <c r="F5" s="40"/>
      <c r="G5" s="46">
        <v>3</v>
      </c>
      <c r="H5" s="46"/>
      <c r="I5" s="40" t="s">
        <v>1033</v>
      </c>
      <c r="J5" s="40"/>
      <c r="K5" s="25" t="s">
        <v>1034</v>
      </c>
      <c r="L5" s="25"/>
      <c r="M5" s="25" t="s">
        <v>1035</v>
      </c>
      <c r="N5" s="25"/>
      <c r="O5" s="51">
        <v>1</v>
      </c>
      <c r="P5" s="53"/>
      <c r="Q5" s="51" t="s">
        <v>1036</v>
      </c>
      <c r="R5" s="53"/>
      <c r="S5" s="51">
        <v>2</v>
      </c>
      <c r="T5" s="53"/>
      <c r="U5" s="25">
        <v>3</v>
      </c>
      <c r="V5" s="25"/>
      <c r="W5" s="25" t="s">
        <v>1037</v>
      </c>
      <c r="X5" s="25"/>
      <c r="Y5" s="25" t="s">
        <v>1038</v>
      </c>
      <c r="Z5" s="25"/>
    </row>
    <row r="6" ht="62.4" spans="1:26">
      <c r="A6" s="18" t="s">
        <v>974</v>
      </c>
      <c r="B6" s="25" t="s">
        <v>975</v>
      </c>
      <c r="C6" s="40"/>
      <c r="D6" s="40"/>
      <c r="E6" s="46">
        <v>1</v>
      </c>
      <c r="F6" s="46"/>
      <c r="G6" s="40">
        <v>1</v>
      </c>
      <c r="H6" s="40"/>
      <c r="I6" s="40">
        <v>1</v>
      </c>
      <c r="J6" s="40"/>
      <c r="K6" s="25"/>
      <c r="L6" s="25"/>
      <c r="M6" s="25">
        <v>2</v>
      </c>
      <c r="N6" s="25"/>
      <c r="O6" s="51"/>
      <c r="P6" s="53"/>
      <c r="Q6" s="51">
        <v>1</v>
      </c>
      <c r="R6" s="53"/>
      <c r="S6" s="51">
        <v>2</v>
      </c>
      <c r="T6" s="53"/>
      <c r="U6" s="25"/>
      <c r="V6" s="25"/>
      <c r="W6" s="25"/>
      <c r="X6" s="25"/>
      <c r="Y6" s="25">
        <v>1</v>
      </c>
      <c r="Z6" s="25"/>
    </row>
    <row r="7" ht="62.4" spans="1:26">
      <c r="A7" s="18"/>
      <c r="B7" s="25" t="s">
        <v>982</v>
      </c>
      <c r="C7" s="40"/>
      <c r="D7" s="40"/>
      <c r="E7" s="46">
        <v>1</v>
      </c>
      <c r="F7" s="46"/>
      <c r="G7" s="46"/>
      <c r="H7" s="46"/>
      <c r="I7" s="40"/>
      <c r="J7" s="40"/>
      <c r="K7" s="25"/>
      <c r="L7" s="25"/>
      <c r="M7" s="25"/>
      <c r="N7" s="25"/>
      <c r="O7" s="51">
        <v>1</v>
      </c>
      <c r="P7" s="53"/>
      <c r="Q7" s="51"/>
      <c r="R7" s="53"/>
      <c r="S7" s="51"/>
      <c r="T7" s="53"/>
      <c r="U7" s="25"/>
      <c r="V7" s="25"/>
      <c r="W7" s="25"/>
      <c r="X7" s="25"/>
      <c r="Y7" s="25"/>
      <c r="Z7" s="25"/>
    </row>
    <row r="8" ht="31.2" spans="1:26">
      <c r="A8" s="18" t="s">
        <v>985</v>
      </c>
      <c r="B8" s="25" t="s">
        <v>986</v>
      </c>
      <c r="C8" s="40"/>
      <c r="D8" s="40"/>
      <c r="E8" s="46"/>
      <c r="F8" s="46"/>
      <c r="G8" s="46"/>
      <c r="H8" s="46"/>
      <c r="I8" s="40"/>
      <c r="J8" s="40"/>
      <c r="K8" s="25"/>
      <c r="L8" s="25"/>
      <c r="M8" s="25"/>
      <c r="N8" s="25"/>
      <c r="O8" s="51"/>
      <c r="P8" s="53"/>
      <c r="Q8" s="51"/>
      <c r="R8" s="53"/>
      <c r="S8" s="51"/>
      <c r="T8" s="53"/>
      <c r="U8" s="25"/>
      <c r="V8" s="25"/>
      <c r="W8" s="25"/>
      <c r="X8" s="25"/>
      <c r="Y8" s="25"/>
      <c r="Z8" s="25"/>
    </row>
    <row r="9" ht="46.8" spans="1:26">
      <c r="A9" s="18"/>
      <c r="B9" s="25" t="s">
        <v>988</v>
      </c>
      <c r="C9" s="40"/>
      <c r="D9" s="40"/>
      <c r="E9" s="46"/>
      <c r="F9" s="46"/>
      <c r="G9" s="46"/>
      <c r="H9" s="46"/>
      <c r="I9" s="40"/>
      <c r="J9" s="40"/>
      <c r="K9" s="25"/>
      <c r="L9" s="25"/>
      <c r="M9" s="25"/>
      <c r="N9" s="25"/>
      <c r="O9" s="51"/>
      <c r="P9" s="53"/>
      <c r="Q9" s="51"/>
      <c r="R9" s="53"/>
      <c r="S9" s="51"/>
      <c r="T9" s="53"/>
      <c r="U9" s="25"/>
      <c r="V9" s="25"/>
      <c r="W9" s="25"/>
      <c r="X9" s="25"/>
      <c r="Y9" s="25"/>
      <c r="Z9" s="25"/>
    </row>
    <row r="10" ht="80" customHeight="1" spans="1:26">
      <c r="A10" s="18"/>
      <c r="B10" s="39" t="s">
        <v>989</v>
      </c>
      <c r="C10" s="40">
        <v>2</v>
      </c>
      <c r="D10" s="40"/>
      <c r="E10" s="46"/>
      <c r="F10" s="46"/>
      <c r="G10" s="46">
        <v>1</v>
      </c>
      <c r="H10" s="46"/>
      <c r="I10" s="40">
        <v>1</v>
      </c>
      <c r="J10" s="40"/>
      <c r="K10" s="25" t="s">
        <v>1039</v>
      </c>
      <c r="L10" s="25"/>
      <c r="M10" s="25">
        <v>1</v>
      </c>
      <c r="N10" s="25"/>
      <c r="O10" s="51">
        <v>2</v>
      </c>
      <c r="P10" s="53"/>
      <c r="Q10" s="51">
        <v>1</v>
      </c>
      <c r="R10" s="53"/>
      <c r="S10" s="56" t="s">
        <v>1040</v>
      </c>
      <c r="T10" s="57"/>
      <c r="U10" s="25">
        <v>1</v>
      </c>
      <c r="V10" s="25"/>
      <c r="W10" s="25">
        <v>1</v>
      </c>
      <c r="X10" s="25"/>
      <c r="Y10" s="44" t="s">
        <v>1041</v>
      </c>
      <c r="Z10" s="44"/>
    </row>
    <row r="11" spans="1:26">
      <c r="A11" s="39" t="s">
        <v>995</v>
      </c>
      <c r="B11" s="39"/>
      <c r="C11" s="40"/>
      <c r="D11" s="40"/>
      <c r="E11" s="46"/>
      <c r="F11" s="46"/>
      <c r="G11" s="46"/>
      <c r="H11" s="46"/>
      <c r="I11" s="40"/>
      <c r="J11" s="40"/>
      <c r="K11" s="25"/>
      <c r="L11" s="39"/>
      <c r="M11" s="25"/>
      <c r="N11" s="25"/>
      <c r="O11" s="51"/>
      <c r="P11" s="52"/>
      <c r="Q11" s="52"/>
      <c r="R11" s="52"/>
      <c r="S11" s="52"/>
      <c r="T11" s="52"/>
      <c r="U11" s="52"/>
      <c r="V11" s="52"/>
      <c r="W11" s="52"/>
      <c r="X11" s="52"/>
      <c r="Y11" s="52"/>
      <c r="Z11" s="53"/>
    </row>
    <row r="12" spans="1:26">
      <c r="A12" s="39" t="s">
        <v>996</v>
      </c>
      <c r="B12" s="39"/>
      <c r="C12" s="40"/>
      <c r="D12" s="40"/>
      <c r="E12" s="46"/>
      <c r="F12" s="46"/>
      <c r="G12" s="46"/>
      <c r="H12" s="46"/>
      <c r="I12" s="40"/>
      <c r="J12" s="40"/>
      <c r="K12" s="25"/>
      <c r="L12" s="39"/>
      <c r="M12" s="25"/>
      <c r="N12" s="25"/>
      <c r="O12" s="51"/>
      <c r="P12" s="52"/>
      <c r="Q12" s="52"/>
      <c r="R12" s="52"/>
      <c r="S12" s="52"/>
      <c r="T12" s="52"/>
      <c r="U12" s="52"/>
      <c r="V12" s="52"/>
      <c r="W12" s="52"/>
      <c r="X12" s="52"/>
      <c r="Y12" s="52"/>
      <c r="Z12" s="53"/>
    </row>
    <row r="13" ht="156" spans="1:26">
      <c r="A13" s="39"/>
      <c r="B13" s="39"/>
      <c r="C13" s="25" t="s">
        <v>263</v>
      </c>
      <c r="D13" s="25"/>
      <c r="E13" s="25" t="s">
        <v>319</v>
      </c>
      <c r="F13" s="25"/>
      <c r="G13" s="25" t="s">
        <v>801</v>
      </c>
      <c r="H13" s="39" t="s">
        <v>802</v>
      </c>
      <c r="I13" s="25" t="s">
        <v>356</v>
      </c>
      <c r="J13" s="25"/>
      <c r="K13" s="25" t="s">
        <v>814</v>
      </c>
      <c r="L13" s="39" t="s">
        <v>815</v>
      </c>
      <c r="M13" s="18" t="s">
        <v>443</v>
      </c>
      <c r="N13" s="25"/>
      <c r="O13" s="43" t="s">
        <v>833</v>
      </c>
      <c r="P13" s="43" t="s">
        <v>834</v>
      </c>
      <c r="Q13" s="43" t="s">
        <v>1042</v>
      </c>
      <c r="R13" s="43" t="s">
        <v>1043</v>
      </c>
      <c r="S13" s="58" t="s">
        <v>853</v>
      </c>
      <c r="T13" s="43" t="s">
        <v>854</v>
      </c>
      <c r="U13" s="43" t="s">
        <v>78</v>
      </c>
      <c r="V13" s="43" t="s">
        <v>79</v>
      </c>
      <c r="W13" s="43" t="s">
        <v>549</v>
      </c>
      <c r="X13" s="43"/>
      <c r="Y13" s="43" t="s">
        <v>870</v>
      </c>
      <c r="Z13" s="43" t="s">
        <v>1044</v>
      </c>
    </row>
    <row r="14" ht="62.4" spans="1:26">
      <c r="A14" s="39"/>
      <c r="B14" s="39"/>
      <c r="C14" s="25" t="s">
        <v>795</v>
      </c>
      <c r="D14" s="25" t="s">
        <v>796</v>
      </c>
      <c r="E14" s="25" t="s">
        <v>1045</v>
      </c>
      <c r="F14" s="25"/>
      <c r="G14" s="39" t="s">
        <v>803</v>
      </c>
      <c r="H14" s="39" t="s">
        <v>804</v>
      </c>
      <c r="I14" s="25" t="s">
        <v>1046</v>
      </c>
      <c r="J14" s="25" t="s">
        <v>809</v>
      </c>
      <c r="K14" s="25" t="s">
        <v>816</v>
      </c>
      <c r="L14" s="39" t="s">
        <v>817</v>
      </c>
      <c r="M14" s="25" t="s">
        <v>829</v>
      </c>
      <c r="N14" s="25" t="s">
        <v>519</v>
      </c>
      <c r="O14" s="43" t="s">
        <v>835</v>
      </c>
      <c r="P14" s="43" t="s">
        <v>836</v>
      </c>
      <c r="Q14" s="43" t="s">
        <v>843</v>
      </c>
      <c r="R14" s="43" t="s">
        <v>844</v>
      </c>
      <c r="S14" s="43" t="s">
        <v>855</v>
      </c>
      <c r="T14" s="43" t="s">
        <v>856</v>
      </c>
      <c r="U14" s="43" t="s">
        <v>82</v>
      </c>
      <c r="V14" s="43" t="s">
        <v>83</v>
      </c>
      <c r="W14" s="43" t="s">
        <v>551</v>
      </c>
      <c r="X14" s="43"/>
      <c r="Y14" s="43" t="s">
        <v>555</v>
      </c>
      <c r="Z14" s="43"/>
    </row>
    <row r="15" ht="88" customHeight="1" spans="1:26">
      <c r="A15" s="39"/>
      <c r="B15" s="39"/>
      <c r="C15" s="25" t="s">
        <v>279</v>
      </c>
      <c r="D15" s="25"/>
      <c r="E15" s="25" t="s">
        <v>799</v>
      </c>
      <c r="F15" s="25" t="s">
        <v>800</v>
      </c>
      <c r="G15" s="39" t="s">
        <v>805</v>
      </c>
      <c r="H15" s="39" t="s">
        <v>806</v>
      </c>
      <c r="I15" s="25" t="s">
        <v>368</v>
      </c>
      <c r="J15" s="25"/>
      <c r="K15" s="25" t="s">
        <v>818</v>
      </c>
      <c r="L15" s="39" t="s">
        <v>819</v>
      </c>
      <c r="M15" s="25" t="s">
        <v>830</v>
      </c>
      <c r="N15" s="25"/>
      <c r="O15" s="43" t="s">
        <v>1047</v>
      </c>
      <c r="P15" s="43" t="s">
        <v>1048</v>
      </c>
      <c r="Q15" s="43" t="s">
        <v>466</v>
      </c>
      <c r="R15" s="43"/>
      <c r="S15" s="43" t="s">
        <v>857</v>
      </c>
      <c r="T15" s="43" t="s">
        <v>858</v>
      </c>
      <c r="U15" s="43" t="s">
        <v>490</v>
      </c>
      <c r="V15" s="43"/>
      <c r="W15" s="43" t="s">
        <v>552</v>
      </c>
      <c r="X15" s="43"/>
      <c r="Y15" s="43" t="s">
        <v>872</v>
      </c>
      <c r="Z15" s="43" t="s">
        <v>873</v>
      </c>
    </row>
    <row r="16" ht="62.4" spans="1:26">
      <c r="A16" s="39"/>
      <c r="B16" s="39"/>
      <c r="C16" s="25" t="s">
        <v>287</v>
      </c>
      <c r="D16" s="25"/>
      <c r="E16" s="25" t="s">
        <v>1049</v>
      </c>
      <c r="F16" s="25" t="s">
        <v>1050</v>
      </c>
      <c r="G16" s="39" t="s">
        <v>807</v>
      </c>
      <c r="H16" s="39" t="s">
        <v>1051</v>
      </c>
      <c r="I16" s="25" t="s">
        <v>810</v>
      </c>
      <c r="J16" s="25" t="s">
        <v>811</v>
      </c>
      <c r="K16" s="25" t="s">
        <v>1052</v>
      </c>
      <c r="L16" s="39"/>
      <c r="M16" s="25" t="s">
        <v>831</v>
      </c>
      <c r="N16" s="25" t="s">
        <v>832</v>
      </c>
      <c r="O16" s="43" t="s">
        <v>837</v>
      </c>
      <c r="P16" s="43" t="s">
        <v>838</v>
      </c>
      <c r="Q16" s="43" t="s">
        <v>845</v>
      </c>
      <c r="R16" s="43" t="s">
        <v>846</v>
      </c>
      <c r="S16" s="43" t="s">
        <v>859</v>
      </c>
      <c r="T16" s="43" t="s">
        <v>860</v>
      </c>
      <c r="U16" s="43" t="s">
        <v>495</v>
      </c>
      <c r="V16" s="43"/>
      <c r="W16" s="43" t="s">
        <v>553</v>
      </c>
      <c r="X16" s="43"/>
      <c r="Y16" s="58" t="s">
        <v>556</v>
      </c>
      <c r="Z16" s="43"/>
    </row>
    <row r="17" ht="62.4" spans="1:26">
      <c r="A17" s="39"/>
      <c r="B17" s="39"/>
      <c r="C17" s="25" t="s">
        <v>291</v>
      </c>
      <c r="D17" s="25"/>
      <c r="E17" s="39"/>
      <c r="F17" s="39"/>
      <c r="G17" s="39"/>
      <c r="H17" s="39"/>
      <c r="I17" s="25" t="s">
        <v>1053</v>
      </c>
      <c r="J17" s="25" t="s">
        <v>813</v>
      </c>
      <c r="K17" s="25" t="s">
        <v>820</v>
      </c>
      <c r="L17" s="39" t="s">
        <v>821</v>
      </c>
      <c r="M17" s="25"/>
      <c r="N17" s="25"/>
      <c r="O17" s="43" t="s">
        <v>839</v>
      </c>
      <c r="P17" s="43" t="s">
        <v>840</v>
      </c>
      <c r="Q17" s="43" t="s">
        <v>847</v>
      </c>
      <c r="R17" s="43" t="s">
        <v>848</v>
      </c>
      <c r="S17" s="43" t="s">
        <v>735</v>
      </c>
      <c r="T17" s="43" t="s">
        <v>861</v>
      </c>
      <c r="U17" s="43" t="s">
        <v>498</v>
      </c>
      <c r="V17" s="43"/>
      <c r="W17" s="43" t="s">
        <v>1054</v>
      </c>
      <c r="X17" s="43" t="s">
        <v>869</v>
      </c>
      <c r="Y17" s="43" t="s">
        <v>86</v>
      </c>
      <c r="Z17" s="43" t="s">
        <v>87</v>
      </c>
    </row>
    <row r="18" ht="62.4" spans="1:26">
      <c r="A18" s="39"/>
      <c r="B18" s="39"/>
      <c r="C18" s="25" t="s">
        <v>295</v>
      </c>
      <c r="D18" s="25"/>
      <c r="E18" s="50"/>
      <c r="F18" s="50"/>
      <c r="G18" s="25"/>
      <c r="H18" s="25"/>
      <c r="I18" s="25" t="s">
        <v>373</v>
      </c>
      <c r="J18" s="25"/>
      <c r="K18" s="25" t="s">
        <v>1055</v>
      </c>
      <c r="L18" s="39" t="s">
        <v>407</v>
      </c>
      <c r="M18" s="25"/>
      <c r="N18" s="25"/>
      <c r="O18" s="43" t="s">
        <v>459</v>
      </c>
      <c r="P18" s="43"/>
      <c r="Q18" s="43" t="s">
        <v>64</v>
      </c>
      <c r="R18" s="43" t="s">
        <v>66</v>
      </c>
      <c r="S18" s="43" t="s">
        <v>862</v>
      </c>
      <c r="T18" s="43" t="s">
        <v>863</v>
      </c>
      <c r="U18" s="43"/>
      <c r="V18" s="43"/>
      <c r="W18" s="43" t="s">
        <v>554</v>
      </c>
      <c r="X18" s="43"/>
      <c r="Y18" s="43" t="s">
        <v>874</v>
      </c>
      <c r="Z18" s="43" t="s">
        <v>875</v>
      </c>
    </row>
    <row r="19" ht="31.2" spans="1:26">
      <c r="A19" s="39"/>
      <c r="B19" s="39"/>
      <c r="C19" s="25" t="s">
        <v>797</v>
      </c>
      <c r="D19" s="25" t="s">
        <v>798</v>
      </c>
      <c r="E19" s="50"/>
      <c r="F19" s="50"/>
      <c r="G19" s="25"/>
      <c r="H19" s="25"/>
      <c r="I19" s="25" t="s">
        <v>381</v>
      </c>
      <c r="J19" s="25"/>
      <c r="K19" s="25" t="s">
        <v>828</v>
      </c>
      <c r="L19" s="39"/>
      <c r="M19" s="25"/>
      <c r="N19" s="25"/>
      <c r="O19" s="43" t="s">
        <v>1056</v>
      </c>
      <c r="P19" s="43" t="s">
        <v>1057</v>
      </c>
      <c r="Q19" s="43" t="s">
        <v>470</v>
      </c>
      <c r="R19" s="43"/>
      <c r="S19" s="43" t="s">
        <v>69</v>
      </c>
      <c r="T19" s="43" t="s">
        <v>71</v>
      </c>
      <c r="U19" s="43"/>
      <c r="V19" s="43"/>
      <c r="W19" s="43"/>
      <c r="X19" s="43"/>
      <c r="Y19" s="43" t="s">
        <v>876</v>
      </c>
      <c r="Z19" s="43" t="s">
        <v>877</v>
      </c>
    </row>
    <row r="20" ht="63.6" spans="1:26">
      <c r="A20" s="39"/>
      <c r="B20" s="39"/>
      <c r="C20" s="25" t="s">
        <v>300</v>
      </c>
      <c r="D20" s="25"/>
      <c r="E20" s="50"/>
      <c r="F20" s="50"/>
      <c r="G20" s="25"/>
      <c r="H20" s="50"/>
      <c r="I20" s="25"/>
      <c r="J20" s="25"/>
      <c r="K20" s="25" t="s">
        <v>822</v>
      </c>
      <c r="L20" s="39" t="s">
        <v>823</v>
      </c>
      <c r="M20" s="25"/>
      <c r="N20" s="25"/>
      <c r="O20" s="43" t="s">
        <v>841</v>
      </c>
      <c r="P20" s="43" t="s">
        <v>842</v>
      </c>
      <c r="Q20" s="43" t="s">
        <v>849</v>
      </c>
      <c r="R20" s="43" t="s">
        <v>850</v>
      </c>
      <c r="S20" s="43" t="s">
        <v>56</v>
      </c>
      <c r="T20" s="43" t="s">
        <v>57</v>
      </c>
      <c r="U20" s="43"/>
      <c r="V20" s="43"/>
      <c r="W20" s="43"/>
      <c r="X20" s="43"/>
      <c r="Y20" s="43" t="s">
        <v>557</v>
      </c>
      <c r="Z20" s="43"/>
    </row>
    <row r="21" ht="31.2" spans="1:26">
      <c r="A21" s="39"/>
      <c r="B21" s="39"/>
      <c r="C21" s="25" t="s">
        <v>303</v>
      </c>
      <c r="D21" s="25"/>
      <c r="E21" s="50"/>
      <c r="F21" s="50"/>
      <c r="G21" s="25"/>
      <c r="H21" s="50"/>
      <c r="I21" s="25"/>
      <c r="J21" s="25"/>
      <c r="K21" s="25" t="s">
        <v>824</v>
      </c>
      <c r="L21" s="39" t="s">
        <v>825</v>
      </c>
      <c r="M21" s="25"/>
      <c r="N21" s="25"/>
      <c r="O21" s="43" t="s">
        <v>463</v>
      </c>
      <c r="P21" s="43"/>
      <c r="Q21" s="43" t="s">
        <v>851</v>
      </c>
      <c r="R21" s="43" t="s">
        <v>852</v>
      </c>
      <c r="S21" s="43" t="s">
        <v>60</v>
      </c>
      <c r="T21" s="43" t="s">
        <v>61</v>
      </c>
      <c r="U21" s="43"/>
      <c r="V21" s="43"/>
      <c r="W21" s="43"/>
      <c r="X21" s="43"/>
      <c r="Y21" s="43" t="s">
        <v>878</v>
      </c>
      <c r="Z21" s="43" t="s">
        <v>879</v>
      </c>
    </row>
    <row r="22" ht="78" spans="1:26">
      <c r="A22" s="39"/>
      <c r="B22" s="39"/>
      <c r="C22" s="25" t="s">
        <v>307</v>
      </c>
      <c r="D22" s="25"/>
      <c r="E22" s="39"/>
      <c r="F22" s="39"/>
      <c r="G22" s="39"/>
      <c r="H22" s="39"/>
      <c r="I22" s="25"/>
      <c r="J22" s="25"/>
      <c r="K22" s="25" t="s">
        <v>1058</v>
      </c>
      <c r="L22" s="39"/>
      <c r="M22" s="25"/>
      <c r="N22" s="25"/>
      <c r="O22" s="43"/>
      <c r="P22" s="43"/>
      <c r="Q22" s="59" t="s">
        <v>1059</v>
      </c>
      <c r="R22" s="43" t="s">
        <v>1060</v>
      </c>
      <c r="S22" s="43" t="s">
        <v>864</v>
      </c>
      <c r="T22" s="43" t="s">
        <v>865</v>
      </c>
      <c r="U22" s="43"/>
      <c r="V22" s="43"/>
      <c r="W22" s="43"/>
      <c r="X22" s="43"/>
      <c r="Y22" s="43"/>
      <c r="Z22" s="43"/>
    </row>
    <row r="23" ht="46.8" spans="1:26">
      <c r="A23" s="39"/>
      <c r="B23" s="39"/>
      <c r="C23" s="43"/>
      <c r="D23" s="43"/>
      <c r="E23" s="39"/>
      <c r="F23" s="39"/>
      <c r="G23" s="39"/>
      <c r="H23" s="39"/>
      <c r="I23" s="25"/>
      <c r="J23" s="25"/>
      <c r="K23" s="25" t="s">
        <v>425</v>
      </c>
      <c r="L23" s="39"/>
      <c r="M23" s="25"/>
      <c r="N23" s="25"/>
      <c r="O23" s="43"/>
      <c r="P23" s="43"/>
      <c r="Q23" s="43" t="s">
        <v>475</v>
      </c>
      <c r="R23" s="43"/>
      <c r="S23" s="43" t="s">
        <v>74</v>
      </c>
      <c r="T23" s="43" t="s">
        <v>75</v>
      </c>
      <c r="U23" s="43"/>
      <c r="V23" s="43"/>
      <c r="W23" s="43"/>
      <c r="X23" s="43"/>
      <c r="Y23" s="43"/>
      <c r="Z23" s="43"/>
    </row>
    <row r="24" ht="78" spans="1:26">
      <c r="A24" s="39"/>
      <c r="B24" s="39"/>
      <c r="C24" s="43"/>
      <c r="D24" s="43"/>
      <c r="E24" s="39"/>
      <c r="F24" s="39"/>
      <c r="G24" s="39"/>
      <c r="H24" s="39"/>
      <c r="I24" s="25"/>
      <c r="J24" s="25"/>
      <c r="K24" s="25" t="s">
        <v>1061</v>
      </c>
      <c r="L24" s="39" t="s">
        <v>1062</v>
      </c>
      <c r="M24" s="25"/>
      <c r="N24" s="25"/>
      <c r="O24" s="43"/>
      <c r="P24" s="43"/>
      <c r="Q24" s="43" t="s">
        <v>1063</v>
      </c>
      <c r="R24" s="43" t="s">
        <v>1064</v>
      </c>
      <c r="S24" s="43" t="s">
        <v>486</v>
      </c>
      <c r="T24" s="43"/>
      <c r="U24" s="43"/>
      <c r="V24" s="43"/>
      <c r="W24" s="43"/>
      <c r="X24" s="43"/>
      <c r="Y24" s="43"/>
      <c r="Z24" s="43"/>
    </row>
    <row r="25" ht="46.8" spans="1:26">
      <c r="A25" s="39"/>
      <c r="B25" s="39"/>
      <c r="C25" s="43"/>
      <c r="D25" s="43"/>
      <c r="E25" s="39"/>
      <c r="F25" s="39"/>
      <c r="G25" s="39"/>
      <c r="H25" s="39"/>
      <c r="I25" s="25"/>
      <c r="J25" s="25"/>
      <c r="K25" s="25" t="s">
        <v>1065</v>
      </c>
      <c r="L25" s="39" t="s">
        <v>1066</v>
      </c>
      <c r="M25" s="25"/>
      <c r="N25" s="25"/>
      <c r="O25" s="43"/>
      <c r="P25" s="43"/>
      <c r="Q25" s="43" t="s">
        <v>478</v>
      </c>
      <c r="R25" s="43"/>
      <c r="S25" s="43" t="s">
        <v>866</v>
      </c>
      <c r="T25" s="43" t="s">
        <v>867</v>
      </c>
      <c r="U25" s="43"/>
      <c r="V25" s="43"/>
      <c r="W25" s="43"/>
      <c r="X25" s="43"/>
      <c r="Y25" s="43"/>
      <c r="Z25" s="43"/>
    </row>
    <row r="26" ht="46.8" spans="1:26">
      <c r="A26" s="39"/>
      <c r="B26" s="39"/>
      <c r="C26" s="43"/>
      <c r="D26" s="43"/>
      <c r="E26" s="39"/>
      <c r="F26" s="39"/>
      <c r="G26" s="39"/>
      <c r="H26" s="39"/>
      <c r="I26" s="25"/>
      <c r="J26" s="25"/>
      <c r="K26" s="25" t="s">
        <v>826</v>
      </c>
      <c r="L26" s="39" t="s">
        <v>827</v>
      </c>
      <c r="M26" s="25"/>
      <c r="N26" s="25"/>
      <c r="O26" s="43"/>
      <c r="P26" s="43"/>
      <c r="Q26" s="43" t="s">
        <v>482</v>
      </c>
      <c r="R26" s="43"/>
      <c r="S26" s="43"/>
      <c r="T26" s="43"/>
      <c r="U26" s="43"/>
      <c r="V26" s="43"/>
      <c r="W26" s="43"/>
      <c r="X26" s="43"/>
      <c r="Y26" s="43"/>
      <c r="Z26" s="43"/>
    </row>
  </sheetData>
  <mergeCells count="119">
    <mergeCell ref="C1:N1"/>
    <mergeCell ref="O1:Z1"/>
    <mergeCell ref="C2:D2"/>
    <mergeCell ref="E2:F2"/>
    <mergeCell ref="G2:H2"/>
    <mergeCell ref="I2:J2"/>
    <mergeCell ref="K2:L2"/>
    <mergeCell ref="M2:N2"/>
    <mergeCell ref="O2:P2"/>
    <mergeCell ref="Q2:R2"/>
    <mergeCell ref="S2:T2"/>
    <mergeCell ref="U2:V2"/>
    <mergeCell ref="W2:X2"/>
    <mergeCell ref="Y2:Z2"/>
    <mergeCell ref="C3:D3"/>
    <mergeCell ref="E3:F3"/>
    <mergeCell ref="G3:H3"/>
    <mergeCell ref="I3:J3"/>
    <mergeCell ref="K3:L3"/>
    <mergeCell ref="M3:N3"/>
    <mergeCell ref="O3:P3"/>
    <mergeCell ref="Q3:R3"/>
    <mergeCell ref="S3:T3"/>
    <mergeCell ref="U3:V3"/>
    <mergeCell ref="W3:X3"/>
    <mergeCell ref="Y3:Z3"/>
    <mergeCell ref="C4:D4"/>
    <mergeCell ref="E4:F4"/>
    <mergeCell ref="G4:H4"/>
    <mergeCell ref="I4:J4"/>
    <mergeCell ref="K4:L4"/>
    <mergeCell ref="M4:N4"/>
    <mergeCell ref="O4:P4"/>
    <mergeCell ref="Q4:R4"/>
    <mergeCell ref="S4:T4"/>
    <mergeCell ref="U4:V4"/>
    <mergeCell ref="W4:X4"/>
    <mergeCell ref="Y4:Z4"/>
    <mergeCell ref="C5:D5"/>
    <mergeCell ref="E5:F5"/>
    <mergeCell ref="G5:H5"/>
    <mergeCell ref="I5:J5"/>
    <mergeCell ref="K5:L5"/>
    <mergeCell ref="M5:N5"/>
    <mergeCell ref="O5:P5"/>
    <mergeCell ref="Q5:R5"/>
    <mergeCell ref="S5:T5"/>
    <mergeCell ref="U5:V5"/>
    <mergeCell ref="W5:X5"/>
    <mergeCell ref="Y5:Z5"/>
    <mergeCell ref="C6:D6"/>
    <mergeCell ref="E6:F6"/>
    <mergeCell ref="G6:H6"/>
    <mergeCell ref="I6:J6"/>
    <mergeCell ref="K6:L6"/>
    <mergeCell ref="M6:N6"/>
    <mergeCell ref="O6:P6"/>
    <mergeCell ref="Q6:R6"/>
    <mergeCell ref="S6:T6"/>
    <mergeCell ref="U6:V6"/>
    <mergeCell ref="W6:X6"/>
    <mergeCell ref="Y6:Z6"/>
    <mergeCell ref="C7:D7"/>
    <mergeCell ref="E7:F7"/>
    <mergeCell ref="G7:H7"/>
    <mergeCell ref="I7:J7"/>
    <mergeCell ref="K7:L7"/>
    <mergeCell ref="M7:N7"/>
    <mergeCell ref="O7:P7"/>
    <mergeCell ref="Q7:R7"/>
    <mergeCell ref="S7:T7"/>
    <mergeCell ref="U7:V7"/>
    <mergeCell ref="W7:X7"/>
    <mergeCell ref="Y7:Z7"/>
    <mergeCell ref="C8:D8"/>
    <mergeCell ref="E8:F8"/>
    <mergeCell ref="G8:H8"/>
    <mergeCell ref="I8:J8"/>
    <mergeCell ref="K8:L8"/>
    <mergeCell ref="M8:N8"/>
    <mergeCell ref="O8:P8"/>
    <mergeCell ref="Q8:R8"/>
    <mergeCell ref="S8:T8"/>
    <mergeCell ref="U8:V8"/>
    <mergeCell ref="W8:X8"/>
    <mergeCell ref="Y8:Z8"/>
    <mergeCell ref="C9:D9"/>
    <mergeCell ref="E9:F9"/>
    <mergeCell ref="G9:H9"/>
    <mergeCell ref="I9:J9"/>
    <mergeCell ref="K9:L9"/>
    <mergeCell ref="M9:N9"/>
    <mergeCell ref="O9:P9"/>
    <mergeCell ref="Q9:R9"/>
    <mergeCell ref="S9:T9"/>
    <mergeCell ref="U9:V9"/>
    <mergeCell ref="W9:X9"/>
    <mergeCell ref="Y9:Z9"/>
    <mergeCell ref="C10:D10"/>
    <mergeCell ref="E10:F10"/>
    <mergeCell ref="G10:H10"/>
    <mergeCell ref="I10:J10"/>
    <mergeCell ref="K10:L10"/>
    <mergeCell ref="M10:N10"/>
    <mergeCell ref="O10:P10"/>
    <mergeCell ref="Q10:R10"/>
    <mergeCell ref="S10:T10"/>
    <mergeCell ref="U10:V10"/>
    <mergeCell ref="W10:X10"/>
    <mergeCell ref="Y10:Z10"/>
    <mergeCell ref="A11:B11"/>
    <mergeCell ref="C11:I11"/>
    <mergeCell ref="O11:Z11"/>
    <mergeCell ref="A12:B12"/>
    <mergeCell ref="C12:I12"/>
    <mergeCell ref="O12:Z12"/>
    <mergeCell ref="A3:A5"/>
    <mergeCell ref="A6:A7"/>
    <mergeCell ref="A8:A10"/>
  </mergeCells>
  <pageMargins left="0.7" right="0.7" top="0.75" bottom="0.75" header="0.3" footer="0.3"/>
  <pageSetup paperSize="9" orientation="portrait"/>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32"/>
  <sheetViews>
    <sheetView zoomScale="85" zoomScaleNormal="85" topLeftCell="B1" workbookViewId="0">
      <selection activeCell="F13" sqref="F13"/>
    </sheetView>
  </sheetViews>
  <sheetFormatPr defaultColWidth="9" defaultRowHeight="15.6"/>
  <cols>
    <col min="1" max="1" width="16.5" style="17" customWidth="1"/>
    <col min="2" max="2" width="46.6296296296296" style="17" customWidth="1"/>
    <col min="3" max="3" width="26.3796296296296" style="7" customWidth="1"/>
    <col min="4" max="4" width="14.25" style="17" customWidth="1"/>
    <col min="5" max="5" width="29.5" style="7" customWidth="1"/>
    <col min="6" max="6" width="17.5" style="17" customWidth="1"/>
    <col min="7" max="7" width="25.1296296296296" style="7" customWidth="1"/>
    <col min="8" max="8" width="16.5" style="7" customWidth="1"/>
    <col min="9" max="9" width="33.3240740740741" style="7" customWidth="1"/>
    <col min="10" max="10" width="14.7685185185185" style="7" customWidth="1"/>
    <col min="11" max="11" width="37.3703703703704" style="7" customWidth="1"/>
    <col min="12" max="12" width="20.7777777777778" style="7" customWidth="1"/>
    <col min="13" max="13" width="36.212962962963" style="7" customWidth="1"/>
    <col min="14" max="14" width="16.5925925925926" style="7" customWidth="1"/>
    <col min="15" max="15" width="41.0462962962963" style="7" hidden="1" customWidth="1"/>
    <col min="16" max="16" width="13.8518518518519" style="7" hidden="1" customWidth="1"/>
    <col min="17" max="17" width="38.1666666666667" style="7" hidden="1" customWidth="1"/>
    <col min="18" max="18" width="18.037037037037" style="7" hidden="1" customWidth="1"/>
    <col min="19" max="19" width="35.5555555555556" style="7" hidden="1" customWidth="1"/>
    <col min="20" max="20" width="12.6481481481481" style="7" hidden="1" customWidth="1"/>
    <col min="21" max="16384" width="9" style="17"/>
  </cols>
  <sheetData>
    <row r="1" spans="1:26">
      <c r="A1" s="39"/>
      <c r="B1" s="39"/>
      <c r="C1" s="40" t="s">
        <v>1067</v>
      </c>
      <c r="D1" s="40"/>
      <c r="E1" s="40"/>
      <c r="F1" s="40"/>
      <c r="G1" s="40"/>
      <c r="H1" s="40"/>
      <c r="I1" s="40"/>
      <c r="J1" s="40"/>
      <c r="K1" s="40"/>
      <c r="L1" s="40"/>
      <c r="M1" s="40"/>
      <c r="N1" s="40"/>
      <c r="O1" s="40" t="s">
        <v>1068</v>
      </c>
      <c r="P1" s="40"/>
      <c r="Q1" s="40"/>
      <c r="R1" s="40"/>
      <c r="S1" s="40"/>
      <c r="T1" s="40"/>
      <c r="U1" s="40"/>
      <c r="V1" s="40"/>
      <c r="W1" s="40"/>
      <c r="X1" s="40"/>
      <c r="Y1" s="40"/>
      <c r="Z1" s="40"/>
    </row>
    <row r="2" spans="1:26">
      <c r="A2" s="25"/>
      <c r="B2" s="25"/>
      <c r="C2" s="40" t="s">
        <v>1069</v>
      </c>
      <c r="D2" s="40"/>
      <c r="E2" s="40" t="s">
        <v>1070</v>
      </c>
      <c r="F2" s="40"/>
      <c r="G2" s="40" t="s">
        <v>1071</v>
      </c>
      <c r="H2" s="40"/>
      <c r="I2" s="40" t="s">
        <v>1072</v>
      </c>
      <c r="J2" s="40"/>
      <c r="K2" s="25" t="s">
        <v>1073</v>
      </c>
      <c r="L2" s="25"/>
      <c r="M2" s="25" t="s">
        <v>1074</v>
      </c>
      <c r="N2" s="25"/>
      <c r="O2" s="40" t="s">
        <v>1075</v>
      </c>
      <c r="P2" s="40"/>
      <c r="Q2" s="40" t="s">
        <v>1076</v>
      </c>
      <c r="R2" s="40"/>
      <c r="S2" s="40" t="s">
        <v>1077</v>
      </c>
      <c r="T2" s="40"/>
      <c r="U2" s="40"/>
      <c r="V2" s="40"/>
      <c r="W2" s="25"/>
      <c r="X2" s="25"/>
      <c r="Y2" s="25"/>
      <c r="Z2" s="25"/>
    </row>
    <row r="3" ht="31.2" spans="1:26">
      <c r="A3" s="18" t="s">
        <v>958</v>
      </c>
      <c r="B3" s="25" t="s">
        <v>959</v>
      </c>
      <c r="C3" s="40"/>
      <c r="D3" s="40"/>
      <c r="E3" s="40">
        <v>1</v>
      </c>
      <c r="F3" s="46"/>
      <c r="G3" s="40">
        <v>1</v>
      </c>
      <c r="H3" s="40"/>
      <c r="I3" s="40"/>
      <c r="J3" s="40"/>
      <c r="K3" s="25">
        <v>1</v>
      </c>
      <c r="L3" s="25"/>
      <c r="M3" s="25">
        <v>1</v>
      </c>
      <c r="N3" s="25"/>
      <c r="O3" s="40"/>
      <c r="P3" s="40"/>
      <c r="Q3" s="40">
        <v>1</v>
      </c>
      <c r="R3" s="40"/>
      <c r="S3" s="40">
        <v>1</v>
      </c>
      <c r="T3" s="40"/>
      <c r="U3" s="40"/>
      <c r="V3" s="40"/>
      <c r="W3" s="25"/>
      <c r="X3" s="25"/>
      <c r="Y3" s="25"/>
      <c r="Z3" s="25"/>
    </row>
    <row r="4" ht="31.2" spans="1:26">
      <c r="A4" s="18"/>
      <c r="B4" s="25" t="s">
        <v>962</v>
      </c>
      <c r="C4" s="40">
        <v>1</v>
      </c>
      <c r="D4" s="40"/>
      <c r="E4" s="40"/>
      <c r="F4" s="46"/>
      <c r="G4" s="40"/>
      <c r="H4" s="40"/>
      <c r="I4" s="40">
        <v>1</v>
      </c>
      <c r="J4" s="40"/>
      <c r="K4" s="25"/>
      <c r="L4" s="25"/>
      <c r="M4" s="25"/>
      <c r="N4" s="25"/>
      <c r="O4" s="40">
        <v>1</v>
      </c>
      <c r="P4" s="40"/>
      <c r="Q4" s="40"/>
      <c r="R4" s="40"/>
      <c r="S4" s="40"/>
      <c r="T4" s="40"/>
      <c r="U4" s="40"/>
      <c r="V4" s="40"/>
      <c r="W4" s="25"/>
      <c r="X4" s="25"/>
      <c r="Y4" s="25"/>
      <c r="Z4" s="25"/>
    </row>
    <row r="5" ht="82" customHeight="1" spans="1:26">
      <c r="A5" s="18"/>
      <c r="B5" s="39" t="s">
        <v>963</v>
      </c>
      <c r="C5" s="40" t="s">
        <v>1078</v>
      </c>
      <c r="D5" s="40"/>
      <c r="E5" s="40" t="s">
        <v>1079</v>
      </c>
      <c r="F5" s="40"/>
      <c r="G5" s="40" t="s">
        <v>1080</v>
      </c>
      <c r="H5" s="40"/>
      <c r="I5" s="40">
        <v>2</v>
      </c>
      <c r="J5" s="40"/>
      <c r="K5" s="25">
        <v>1</v>
      </c>
      <c r="L5" s="25"/>
      <c r="M5" s="25">
        <v>3</v>
      </c>
      <c r="N5" s="25"/>
      <c r="O5" s="40">
        <v>1</v>
      </c>
      <c r="P5" s="40"/>
      <c r="Q5" s="40">
        <v>3</v>
      </c>
      <c r="R5" s="40"/>
      <c r="S5" s="40">
        <v>3</v>
      </c>
      <c r="T5" s="40"/>
      <c r="U5" s="40"/>
      <c r="V5" s="40"/>
      <c r="W5" s="25"/>
      <c r="X5" s="25"/>
      <c r="Y5" s="25"/>
      <c r="Z5" s="25"/>
    </row>
    <row r="6" ht="99" customHeight="1" spans="1:26">
      <c r="A6" s="18" t="s">
        <v>974</v>
      </c>
      <c r="B6" s="25" t="s">
        <v>975</v>
      </c>
      <c r="C6" s="40">
        <v>2</v>
      </c>
      <c r="D6" s="40"/>
      <c r="E6" s="40">
        <v>1</v>
      </c>
      <c r="F6" s="46"/>
      <c r="G6" s="40" t="s">
        <v>1081</v>
      </c>
      <c r="H6" s="40"/>
      <c r="I6" s="40"/>
      <c r="J6" s="40"/>
      <c r="K6" s="25">
        <v>1</v>
      </c>
      <c r="L6" s="25"/>
      <c r="M6" s="25">
        <v>1</v>
      </c>
      <c r="N6" s="25"/>
      <c r="O6" s="41" t="s">
        <v>1082</v>
      </c>
      <c r="P6" s="40"/>
      <c r="Q6" s="40"/>
      <c r="R6" s="40"/>
      <c r="S6" s="40">
        <v>1</v>
      </c>
      <c r="T6" s="40"/>
      <c r="U6" s="40"/>
      <c r="V6" s="40"/>
      <c r="W6" s="25"/>
      <c r="X6" s="25"/>
      <c r="Y6" s="25"/>
      <c r="Z6" s="25"/>
    </row>
    <row r="7" ht="46.8" spans="1:26">
      <c r="A7" s="18"/>
      <c r="B7" s="25" t="s">
        <v>982</v>
      </c>
      <c r="C7" s="40"/>
      <c r="D7" s="40"/>
      <c r="E7" s="40">
        <v>1</v>
      </c>
      <c r="F7" s="46"/>
      <c r="G7" s="40"/>
      <c r="H7" s="40"/>
      <c r="I7" s="40"/>
      <c r="J7" s="40"/>
      <c r="K7" s="25"/>
      <c r="L7" s="25"/>
      <c r="M7" s="25"/>
      <c r="N7" s="25"/>
      <c r="O7" s="40">
        <v>1</v>
      </c>
      <c r="P7" s="40"/>
      <c r="Q7" s="40">
        <v>1</v>
      </c>
      <c r="R7" s="40"/>
      <c r="S7" s="40"/>
      <c r="T7" s="40"/>
      <c r="U7" s="40"/>
      <c r="V7" s="40"/>
      <c r="W7" s="25"/>
      <c r="X7" s="25"/>
      <c r="Y7" s="25"/>
      <c r="Z7" s="25"/>
    </row>
    <row r="8" ht="31.2" spans="1:26">
      <c r="A8" s="18" t="s">
        <v>985</v>
      </c>
      <c r="B8" s="25" t="s">
        <v>986</v>
      </c>
      <c r="C8" s="40"/>
      <c r="D8" s="40"/>
      <c r="E8" s="40"/>
      <c r="F8" s="46"/>
      <c r="G8" s="40"/>
      <c r="H8" s="40"/>
      <c r="I8" s="40"/>
      <c r="J8" s="40"/>
      <c r="K8" s="25"/>
      <c r="L8" s="25"/>
      <c r="M8" s="25"/>
      <c r="N8" s="25"/>
      <c r="O8" s="40"/>
      <c r="P8" s="40"/>
      <c r="Q8" s="40"/>
      <c r="R8" s="40"/>
      <c r="S8" s="40"/>
      <c r="T8" s="40"/>
      <c r="U8" s="40"/>
      <c r="V8" s="40"/>
      <c r="W8" s="25"/>
      <c r="X8" s="25"/>
      <c r="Y8" s="25"/>
      <c r="Z8" s="25"/>
    </row>
    <row r="9" ht="46.8" spans="1:26">
      <c r="A9" s="18"/>
      <c r="B9" s="25" t="s">
        <v>988</v>
      </c>
      <c r="C9" s="40"/>
      <c r="D9" s="40"/>
      <c r="E9" s="40"/>
      <c r="F9" s="46"/>
      <c r="G9" s="40"/>
      <c r="H9" s="40"/>
      <c r="I9" s="40"/>
      <c r="J9" s="40"/>
      <c r="K9" s="25"/>
      <c r="L9" s="25"/>
      <c r="M9" s="25"/>
      <c r="N9" s="25"/>
      <c r="O9" s="40"/>
      <c r="P9" s="40"/>
      <c r="Q9" s="40"/>
      <c r="R9" s="40"/>
      <c r="S9" s="40"/>
      <c r="T9" s="40"/>
      <c r="U9" s="40"/>
      <c r="V9" s="40"/>
      <c r="W9" s="25"/>
      <c r="X9" s="25"/>
      <c r="Y9" s="25"/>
      <c r="Z9" s="25"/>
    </row>
    <row r="10" ht="150" customHeight="1" spans="1:26">
      <c r="A10" s="18"/>
      <c r="B10" s="39" t="s">
        <v>989</v>
      </c>
      <c r="C10" s="40"/>
      <c r="D10" s="40"/>
      <c r="E10" s="40"/>
      <c r="F10" s="46"/>
      <c r="G10" s="40"/>
      <c r="H10" s="40"/>
      <c r="I10" s="41" t="s">
        <v>1083</v>
      </c>
      <c r="J10" s="41"/>
      <c r="K10" s="25"/>
      <c r="L10" s="25"/>
      <c r="M10" s="44" t="s">
        <v>1084</v>
      </c>
      <c r="N10" s="25"/>
      <c r="O10" s="41" t="s">
        <v>1085</v>
      </c>
      <c r="P10" s="40"/>
      <c r="Q10" s="40">
        <v>1</v>
      </c>
      <c r="R10" s="40"/>
      <c r="S10" s="40">
        <v>1</v>
      </c>
      <c r="T10" s="40"/>
      <c r="U10" s="41"/>
      <c r="V10" s="41"/>
      <c r="W10" s="25"/>
      <c r="X10" s="25"/>
      <c r="Y10" s="44"/>
      <c r="Z10" s="25"/>
    </row>
    <row r="11" spans="1:26">
      <c r="A11" s="39" t="s">
        <v>995</v>
      </c>
      <c r="B11" s="39"/>
      <c r="C11" s="40"/>
      <c r="D11" s="40"/>
      <c r="E11" s="40"/>
      <c r="F11" s="46"/>
      <c r="G11" s="40"/>
      <c r="H11" s="40"/>
      <c r="I11" s="40"/>
      <c r="J11" s="40"/>
      <c r="K11" s="25"/>
      <c r="L11" s="25"/>
      <c r="M11" s="25"/>
      <c r="N11" s="25"/>
      <c r="O11" s="40"/>
      <c r="P11" s="40"/>
      <c r="Q11" s="40"/>
      <c r="R11" s="40"/>
      <c r="S11" s="40"/>
      <c r="T11" s="40"/>
      <c r="U11" s="40"/>
      <c r="V11" s="40"/>
      <c r="W11" s="25"/>
      <c r="X11" s="25"/>
      <c r="Y11" s="25"/>
      <c r="Z11" s="25"/>
    </row>
    <row r="12" spans="1:26">
      <c r="A12" s="39" t="s">
        <v>996</v>
      </c>
      <c r="B12" s="39"/>
      <c r="C12" s="40"/>
      <c r="D12" s="40"/>
      <c r="E12" s="40"/>
      <c r="F12" s="46"/>
      <c r="G12" s="40"/>
      <c r="H12" s="40"/>
      <c r="I12" s="40"/>
      <c r="J12" s="40"/>
      <c r="K12" s="25"/>
      <c r="L12" s="25"/>
      <c r="M12" s="25"/>
      <c r="N12" s="25"/>
      <c r="O12" s="40"/>
      <c r="P12" s="40"/>
      <c r="Q12" s="40"/>
      <c r="R12" s="40"/>
      <c r="S12" s="40"/>
      <c r="T12" s="40"/>
      <c r="U12" s="40"/>
      <c r="V12" s="40"/>
      <c r="W12" s="25"/>
      <c r="X12" s="25"/>
      <c r="Y12" s="25"/>
      <c r="Z12" s="25"/>
    </row>
    <row r="13" ht="80.4" spans="3:20">
      <c r="C13" s="7" t="s">
        <v>264</v>
      </c>
      <c r="E13" s="7" t="s">
        <v>316</v>
      </c>
      <c r="G13" s="47" t="s">
        <v>361</v>
      </c>
      <c r="I13" s="7" t="s">
        <v>893</v>
      </c>
      <c r="J13" s="7" t="s">
        <v>894</v>
      </c>
      <c r="K13" s="7" t="s">
        <v>901</v>
      </c>
      <c r="M13" s="7" t="s">
        <v>137</v>
      </c>
      <c r="N13" s="7" t="s">
        <v>138</v>
      </c>
      <c r="O13" s="7" t="s">
        <v>461</v>
      </c>
      <c r="Q13" s="7" t="s">
        <v>513</v>
      </c>
      <c r="S13" s="47" t="s">
        <v>177</v>
      </c>
      <c r="T13" s="7" t="s">
        <v>178</v>
      </c>
    </row>
    <row r="14" ht="96" spans="3:19">
      <c r="C14" s="7" t="s">
        <v>269</v>
      </c>
      <c r="E14" s="7" t="s">
        <v>93</v>
      </c>
      <c r="F14" s="17" t="s">
        <v>94</v>
      </c>
      <c r="G14" s="7" t="s">
        <v>365</v>
      </c>
      <c r="I14" s="7" t="s">
        <v>440</v>
      </c>
      <c r="K14" s="7" t="s">
        <v>903</v>
      </c>
      <c r="M14" s="7" t="s">
        <v>499</v>
      </c>
      <c r="O14" s="7" t="s">
        <v>465</v>
      </c>
      <c r="Q14" s="7" t="s">
        <v>161</v>
      </c>
      <c r="R14" s="7" t="s">
        <v>162</v>
      </c>
      <c r="S14" s="7" t="s">
        <v>528</v>
      </c>
    </row>
    <row r="15" ht="79.8" spans="3:20">
      <c r="C15" s="47" t="s">
        <v>274</v>
      </c>
      <c r="D15" s="17" t="s">
        <v>275</v>
      </c>
      <c r="E15" s="7" t="s">
        <v>320</v>
      </c>
      <c r="G15" s="7" t="s">
        <v>891</v>
      </c>
      <c r="H15" s="7" t="s">
        <v>892</v>
      </c>
      <c r="I15" s="7" t="s">
        <v>444</v>
      </c>
      <c r="K15" s="7" t="s">
        <v>904</v>
      </c>
      <c r="L15" s="7" t="s">
        <v>905</v>
      </c>
      <c r="M15" s="7" t="s">
        <v>141</v>
      </c>
      <c r="N15" s="7" t="s">
        <v>142</v>
      </c>
      <c r="O15" s="7" t="s">
        <v>468</v>
      </c>
      <c r="Q15" s="7" t="s">
        <v>165</v>
      </c>
      <c r="R15" s="7" t="s">
        <v>166</v>
      </c>
      <c r="S15" s="7" t="s">
        <v>181</v>
      </c>
      <c r="T15" s="7" t="s">
        <v>182</v>
      </c>
    </row>
    <row r="16" ht="48" spans="3:20">
      <c r="C16" s="7" t="s">
        <v>280</v>
      </c>
      <c r="E16" s="7" t="s">
        <v>323</v>
      </c>
      <c r="G16" s="7" t="s">
        <v>369</v>
      </c>
      <c r="H16" s="7" t="s">
        <v>370</v>
      </c>
      <c r="I16" s="7" t="s">
        <v>448</v>
      </c>
      <c r="K16" s="7" t="s">
        <v>906</v>
      </c>
      <c r="L16" s="7" t="s">
        <v>907</v>
      </c>
      <c r="M16" s="7" t="s">
        <v>145</v>
      </c>
      <c r="N16" s="7" t="s">
        <v>146</v>
      </c>
      <c r="O16" s="7" t="s">
        <v>473</v>
      </c>
      <c r="Q16" s="7" t="s">
        <v>242</v>
      </c>
      <c r="R16" s="7" t="s">
        <v>243</v>
      </c>
      <c r="S16" s="7" t="s">
        <v>252</v>
      </c>
      <c r="T16" s="7" t="s">
        <v>253</v>
      </c>
    </row>
    <row r="17" ht="63.6" spans="3:19">
      <c r="C17" s="7" t="s">
        <v>284</v>
      </c>
      <c r="E17" s="7" t="s">
        <v>97</v>
      </c>
      <c r="F17" s="17" t="s">
        <v>98</v>
      </c>
      <c r="G17" s="7" t="s">
        <v>374</v>
      </c>
      <c r="I17" s="7" t="s">
        <v>451</v>
      </c>
      <c r="J17" s="7" t="s">
        <v>452</v>
      </c>
      <c r="K17" s="7" t="s">
        <v>479</v>
      </c>
      <c r="M17" s="7" t="s">
        <v>913</v>
      </c>
      <c r="N17" s="7" t="s">
        <v>914</v>
      </c>
      <c r="O17" s="7" t="s">
        <v>476</v>
      </c>
      <c r="Q17" s="7" t="s">
        <v>244</v>
      </c>
      <c r="R17" s="7" t="s">
        <v>245</v>
      </c>
      <c r="S17" s="7" t="s">
        <v>530</v>
      </c>
    </row>
    <row r="18" ht="63.6" spans="3:19">
      <c r="C18" s="7" t="s">
        <v>288</v>
      </c>
      <c r="E18" s="7" t="s">
        <v>327</v>
      </c>
      <c r="G18" s="7" t="s">
        <v>378</v>
      </c>
      <c r="I18" s="7" t="s">
        <v>895</v>
      </c>
      <c r="J18" s="7" t="s">
        <v>896</v>
      </c>
      <c r="K18" s="7" t="s">
        <v>121</v>
      </c>
      <c r="L18" s="7" t="s">
        <v>122</v>
      </c>
      <c r="M18" s="7" t="s">
        <v>502</v>
      </c>
      <c r="N18" s="7" t="s">
        <v>503</v>
      </c>
      <c r="O18" s="7" t="s">
        <v>480</v>
      </c>
      <c r="Q18" s="7" t="s">
        <v>169</v>
      </c>
      <c r="R18" s="7" t="s">
        <v>170</v>
      </c>
      <c r="S18" s="7" t="s">
        <v>532</v>
      </c>
    </row>
    <row r="19" ht="62.4" spans="3:19">
      <c r="C19" s="7" t="s">
        <v>292</v>
      </c>
      <c r="E19" s="7" t="s">
        <v>330</v>
      </c>
      <c r="G19" s="7" t="s">
        <v>382</v>
      </c>
      <c r="I19" s="7" t="s">
        <v>897</v>
      </c>
      <c r="J19" s="7" t="s">
        <v>898</v>
      </c>
      <c r="K19" s="7" t="s">
        <v>125</v>
      </c>
      <c r="L19" s="7" t="s">
        <v>908</v>
      </c>
      <c r="M19" s="7" t="s">
        <v>149</v>
      </c>
      <c r="N19" s="7" t="s">
        <v>150</v>
      </c>
      <c r="O19" s="7" t="s">
        <v>232</v>
      </c>
      <c r="P19" s="7" t="s">
        <v>233</v>
      </c>
      <c r="Q19" s="7" t="s">
        <v>246</v>
      </c>
      <c r="R19" s="7" t="s">
        <v>247</v>
      </c>
      <c r="S19" s="7" t="s">
        <v>534</v>
      </c>
    </row>
    <row r="20" ht="94.2" spans="3:20">
      <c r="C20" s="7" t="s">
        <v>296</v>
      </c>
      <c r="D20" s="17" t="s">
        <v>297</v>
      </c>
      <c r="E20" s="7" t="s">
        <v>880</v>
      </c>
      <c r="F20" s="17" t="s">
        <v>881</v>
      </c>
      <c r="G20" s="7" t="s">
        <v>105</v>
      </c>
      <c r="H20" s="7" t="s">
        <v>106</v>
      </c>
      <c r="I20" s="7" t="s">
        <v>117</v>
      </c>
      <c r="J20" s="7" t="s">
        <v>118</v>
      </c>
      <c r="K20" s="7" t="s">
        <v>909</v>
      </c>
      <c r="L20" s="7" t="s">
        <v>910</v>
      </c>
      <c r="M20" s="7" t="s">
        <v>506</v>
      </c>
      <c r="O20" s="7" t="s">
        <v>234</v>
      </c>
      <c r="P20" s="7" t="s">
        <v>235</v>
      </c>
      <c r="Q20" s="7" t="s">
        <v>248</v>
      </c>
      <c r="R20" s="7" t="s">
        <v>249</v>
      </c>
      <c r="S20" s="7" t="s">
        <v>254</v>
      </c>
      <c r="T20" s="7" t="s">
        <v>255</v>
      </c>
    </row>
    <row r="21" ht="78.6" spans="3:19">
      <c r="C21" s="7" t="s">
        <v>301</v>
      </c>
      <c r="E21" s="7" t="s">
        <v>882</v>
      </c>
      <c r="F21" s="17" t="s">
        <v>883</v>
      </c>
      <c r="G21" s="7" t="s">
        <v>385</v>
      </c>
      <c r="H21" s="7" t="s">
        <v>386</v>
      </c>
      <c r="I21" s="7" t="s">
        <v>456</v>
      </c>
      <c r="K21" s="7" t="s">
        <v>483</v>
      </c>
      <c r="M21" s="7" t="s">
        <v>509</v>
      </c>
      <c r="O21" s="7" t="s">
        <v>484</v>
      </c>
      <c r="Q21" s="7" t="s">
        <v>173</v>
      </c>
      <c r="R21" s="7" t="s">
        <v>174</v>
      </c>
      <c r="S21" s="7" t="s">
        <v>536</v>
      </c>
    </row>
    <row r="22" ht="47.4" spans="3:19">
      <c r="C22" s="7" t="s">
        <v>304</v>
      </c>
      <c r="E22" s="7" t="s">
        <v>884</v>
      </c>
      <c r="F22" s="17" t="s">
        <v>885</v>
      </c>
      <c r="G22" s="7" t="s">
        <v>390</v>
      </c>
      <c r="I22" s="7" t="s">
        <v>460</v>
      </c>
      <c r="K22" s="7" t="s">
        <v>911</v>
      </c>
      <c r="L22" s="7" t="s">
        <v>912</v>
      </c>
      <c r="M22" s="7" t="s">
        <v>512</v>
      </c>
      <c r="O22" s="7" t="s">
        <v>488</v>
      </c>
      <c r="Q22" s="7" t="s">
        <v>250</v>
      </c>
      <c r="R22" s="7" t="s">
        <v>251</v>
      </c>
      <c r="S22" s="7" t="s">
        <v>538</v>
      </c>
    </row>
    <row r="23" ht="31.8" spans="3:20">
      <c r="C23" s="33" t="s">
        <v>308</v>
      </c>
      <c r="D23" s="17" t="s">
        <v>309</v>
      </c>
      <c r="E23" s="7" t="s">
        <v>886</v>
      </c>
      <c r="F23" s="17" t="s">
        <v>887</v>
      </c>
      <c r="G23" s="7" t="s">
        <v>394</v>
      </c>
      <c r="I23" s="47" t="s">
        <v>464</v>
      </c>
      <c r="K23" s="7" t="s">
        <v>487</v>
      </c>
      <c r="M23" s="7" t="s">
        <v>515</v>
      </c>
      <c r="O23" s="7" t="s">
        <v>236</v>
      </c>
      <c r="P23" s="7" t="s">
        <v>237</v>
      </c>
      <c r="Q23" s="7" t="s">
        <v>516</v>
      </c>
      <c r="S23" s="7" t="s">
        <v>256</v>
      </c>
      <c r="T23" s="7" t="s">
        <v>257</v>
      </c>
    </row>
    <row r="24" ht="79.8" spans="3:20">
      <c r="C24" s="7" t="s">
        <v>90</v>
      </c>
      <c r="D24" s="7" t="s">
        <v>92</v>
      </c>
      <c r="E24" s="7" t="s">
        <v>101</v>
      </c>
      <c r="F24" s="17" t="s">
        <v>102</v>
      </c>
      <c r="G24" s="33" t="s">
        <v>109</v>
      </c>
      <c r="H24" s="7" t="s">
        <v>110</v>
      </c>
      <c r="I24" s="7" t="s">
        <v>467</v>
      </c>
      <c r="K24" s="7" t="s">
        <v>129</v>
      </c>
      <c r="L24" s="7" t="s">
        <v>130</v>
      </c>
      <c r="M24" s="7" t="s">
        <v>915</v>
      </c>
      <c r="N24" s="7" t="s">
        <v>916</v>
      </c>
      <c r="O24" s="7" t="s">
        <v>493</v>
      </c>
      <c r="Q24" s="47" t="s">
        <v>520</v>
      </c>
      <c r="S24" s="7" t="s">
        <v>185</v>
      </c>
      <c r="T24" s="7" t="s">
        <v>186</v>
      </c>
    </row>
    <row r="25" ht="48" spans="5:19">
      <c r="E25" s="48" t="s">
        <v>334</v>
      </c>
      <c r="G25" s="7" t="s">
        <v>399</v>
      </c>
      <c r="H25" s="7" t="s">
        <v>400</v>
      </c>
      <c r="I25" s="47" t="s">
        <v>471</v>
      </c>
      <c r="J25" s="7" t="s">
        <v>472</v>
      </c>
      <c r="K25" s="7" t="s">
        <v>491</v>
      </c>
      <c r="L25" s="7" t="s">
        <v>492</v>
      </c>
      <c r="M25" s="7" t="s">
        <v>518</v>
      </c>
      <c r="N25" s="7" t="s">
        <v>519</v>
      </c>
      <c r="O25" s="7" t="s">
        <v>496</v>
      </c>
      <c r="Q25" s="7" t="s">
        <v>524</v>
      </c>
      <c r="S25" s="7" t="s">
        <v>540</v>
      </c>
    </row>
    <row r="26" ht="48" spans="5:16">
      <c r="E26" s="7" t="s">
        <v>888</v>
      </c>
      <c r="F26" s="17" t="s">
        <v>889</v>
      </c>
      <c r="G26" s="7" t="s">
        <v>404</v>
      </c>
      <c r="I26" s="7" t="s">
        <v>899</v>
      </c>
      <c r="J26" s="7" t="s">
        <v>900</v>
      </c>
      <c r="K26" s="7" t="s">
        <v>133</v>
      </c>
      <c r="L26" s="7" t="s">
        <v>134</v>
      </c>
      <c r="M26" s="7" t="s">
        <v>522</v>
      </c>
      <c r="N26" s="7" t="s">
        <v>523</v>
      </c>
      <c r="O26" s="7" t="s">
        <v>238</v>
      </c>
      <c r="P26" s="7" t="s">
        <v>239</v>
      </c>
    </row>
    <row r="27" ht="63.6" spans="5:15">
      <c r="E27" s="7" t="s">
        <v>338</v>
      </c>
      <c r="F27" s="17" t="s">
        <v>339</v>
      </c>
      <c r="G27" s="7" t="s">
        <v>113</v>
      </c>
      <c r="H27" s="7" t="s">
        <v>114</v>
      </c>
      <c r="K27" s="7" t="s">
        <v>1086</v>
      </c>
      <c r="L27" s="7" t="s">
        <v>1087</v>
      </c>
      <c r="M27" s="7" t="s">
        <v>526</v>
      </c>
      <c r="N27" s="7" t="s">
        <v>527</v>
      </c>
      <c r="O27" s="7" t="s">
        <v>500</v>
      </c>
    </row>
    <row r="28" ht="47.4" spans="5:15">
      <c r="E28" s="7" t="s">
        <v>343</v>
      </c>
      <c r="G28" s="7" t="s">
        <v>412</v>
      </c>
      <c r="M28" s="7" t="s">
        <v>153</v>
      </c>
      <c r="N28" s="7" t="s">
        <v>154</v>
      </c>
      <c r="O28" s="7" t="s">
        <v>504</v>
      </c>
    </row>
    <row r="29" ht="32.4" spans="5:15">
      <c r="E29" s="7" t="s">
        <v>890</v>
      </c>
      <c r="G29" s="7" t="s">
        <v>418</v>
      </c>
      <c r="M29" s="7" t="s">
        <v>157</v>
      </c>
      <c r="N29" s="7" t="s">
        <v>158</v>
      </c>
      <c r="O29" s="7" t="s">
        <v>507</v>
      </c>
    </row>
    <row r="30" ht="63" spans="5:15">
      <c r="E30" s="7" t="s">
        <v>348</v>
      </c>
      <c r="G30" s="7" t="s">
        <v>422</v>
      </c>
      <c r="O30" s="7" t="s">
        <v>510</v>
      </c>
    </row>
    <row r="31" ht="63.6" spans="5:16">
      <c r="E31" s="7" t="s">
        <v>353</v>
      </c>
      <c r="F31" s="17" t="s">
        <v>354</v>
      </c>
      <c r="G31" s="7" t="s">
        <v>426</v>
      </c>
      <c r="O31" s="7" t="s">
        <v>240</v>
      </c>
      <c r="P31" s="7" t="s">
        <v>241</v>
      </c>
    </row>
    <row r="32" ht="78" spans="7:7">
      <c r="G32" s="7" t="s">
        <v>431</v>
      </c>
    </row>
  </sheetData>
  <mergeCells count="119">
    <mergeCell ref="C1:N1"/>
    <mergeCell ref="O1:Z1"/>
    <mergeCell ref="C2:D2"/>
    <mergeCell ref="E2:F2"/>
    <mergeCell ref="G2:H2"/>
    <mergeCell ref="I2:J2"/>
    <mergeCell ref="K2:L2"/>
    <mergeCell ref="M2:N2"/>
    <mergeCell ref="O2:P2"/>
    <mergeCell ref="Q2:R2"/>
    <mergeCell ref="S2:T2"/>
    <mergeCell ref="U2:V2"/>
    <mergeCell ref="W2:X2"/>
    <mergeCell ref="Y2:Z2"/>
    <mergeCell ref="C3:D3"/>
    <mergeCell ref="E3:F3"/>
    <mergeCell ref="G3:H3"/>
    <mergeCell ref="I3:J3"/>
    <mergeCell ref="K3:L3"/>
    <mergeCell ref="M3:N3"/>
    <mergeCell ref="O3:P3"/>
    <mergeCell ref="Q3:R3"/>
    <mergeCell ref="S3:T3"/>
    <mergeCell ref="U3:V3"/>
    <mergeCell ref="W3:X3"/>
    <mergeCell ref="Y3:Z3"/>
    <mergeCell ref="C4:D4"/>
    <mergeCell ref="E4:F4"/>
    <mergeCell ref="G4:H4"/>
    <mergeCell ref="I4:J4"/>
    <mergeCell ref="K4:L4"/>
    <mergeCell ref="M4:N4"/>
    <mergeCell ref="O4:P4"/>
    <mergeCell ref="Q4:R4"/>
    <mergeCell ref="S4:T4"/>
    <mergeCell ref="U4:V4"/>
    <mergeCell ref="W4:X4"/>
    <mergeCell ref="Y4:Z4"/>
    <mergeCell ref="C5:D5"/>
    <mergeCell ref="E5:F5"/>
    <mergeCell ref="G5:H5"/>
    <mergeCell ref="I5:J5"/>
    <mergeCell ref="K5:L5"/>
    <mergeCell ref="M5:N5"/>
    <mergeCell ref="O5:P5"/>
    <mergeCell ref="Q5:R5"/>
    <mergeCell ref="S5:T5"/>
    <mergeCell ref="U5:V5"/>
    <mergeCell ref="W5:X5"/>
    <mergeCell ref="Y5:Z5"/>
    <mergeCell ref="C6:D6"/>
    <mergeCell ref="E6:F6"/>
    <mergeCell ref="G6:H6"/>
    <mergeCell ref="I6:J6"/>
    <mergeCell ref="K6:L6"/>
    <mergeCell ref="M6:N6"/>
    <mergeCell ref="O6:P6"/>
    <mergeCell ref="Q6:R6"/>
    <mergeCell ref="S6:T6"/>
    <mergeCell ref="U6:V6"/>
    <mergeCell ref="W6:X6"/>
    <mergeCell ref="Y6:Z6"/>
    <mergeCell ref="C7:D7"/>
    <mergeCell ref="E7:F7"/>
    <mergeCell ref="G7:H7"/>
    <mergeCell ref="I7:J7"/>
    <mergeCell ref="K7:L7"/>
    <mergeCell ref="M7:N7"/>
    <mergeCell ref="O7:P7"/>
    <mergeCell ref="Q7:R7"/>
    <mergeCell ref="S7:T7"/>
    <mergeCell ref="U7:V7"/>
    <mergeCell ref="W7:X7"/>
    <mergeCell ref="Y7:Z7"/>
    <mergeCell ref="C8:D8"/>
    <mergeCell ref="E8:F8"/>
    <mergeCell ref="G8:H8"/>
    <mergeCell ref="I8:J8"/>
    <mergeCell ref="K8:L8"/>
    <mergeCell ref="M8:N8"/>
    <mergeCell ref="O8:P8"/>
    <mergeCell ref="Q8:R8"/>
    <mergeCell ref="S8:T8"/>
    <mergeCell ref="U8:V8"/>
    <mergeCell ref="W8:X8"/>
    <mergeCell ref="Y8:Z8"/>
    <mergeCell ref="C9:D9"/>
    <mergeCell ref="E9:F9"/>
    <mergeCell ref="G9:H9"/>
    <mergeCell ref="I9:J9"/>
    <mergeCell ref="K9:L9"/>
    <mergeCell ref="M9:N9"/>
    <mergeCell ref="O9:P9"/>
    <mergeCell ref="Q9:R9"/>
    <mergeCell ref="S9:T9"/>
    <mergeCell ref="U9:V9"/>
    <mergeCell ref="W9:X9"/>
    <mergeCell ref="Y9:Z9"/>
    <mergeCell ref="C10:D10"/>
    <mergeCell ref="E10:F10"/>
    <mergeCell ref="G10:H10"/>
    <mergeCell ref="I10:J10"/>
    <mergeCell ref="K10:L10"/>
    <mergeCell ref="M10:N10"/>
    <mergeCell ref="O10:P10"/>
    <mergeCell ref="Q10:R10"/>
    <mergeCell ref="S10:T10"/>
    <mergeCell ref="U10:V10"/>
    <mergeCell ref="W10:X10"/>
    <mergeCell ref="Y10:Z10"/>
    <mergeCell ref="A11:B11"/>
    <mergeCell ref="C11:I11"/>
    <mergeCell ref="O11:U11"/>
    <mergeCell ref="A12:B12"/>
    <mergeCell ref="C12:I12"/>
    <mergeCell ref="O12:U12"/>
    <mergeCell ref="A3:A5"/>
    <mergeCell ref="A6:A7"/>
    <mergeCell ref="A8:A10"/>
  </mergeCells>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T44"/>
  <sheetViews>
    <sheetView zoomScale="70" zoomScaleNormal="70" workbookViewId="0">
      <selection activeCell="G13" sqref="G13:H31"/>
    </sheetView>
  </sheetViews>
  <sheetFormatPr defaultColWidth="8.88888888888889" defaultRowHeight="15.6"/>
  <cols>
    <col min="1" max="1" width="18.7777777777778" style="17" customWidth="1"/>
    <col min="2" max="2" width="52.6666666666667" style="17" customWidth="1"/>
    <col min="3" max="3" width="28.7777777777778" style="7" customWidth="1"/>
    <col min="4" max="4" width="17.5555555555556" style="7" customWidth="1"/>
    <col min="5" max="5" width="33.6666666666667" style="7" customWidth="1"/>
    <col min="6" max="6" width="26.8888888888889" style="7" customWidth="1"/>
    <col min="7" max="7" width="32.8888888888889" style="7" customWidth="1"/>
    <col min="8" max="8" width="15.5555555555556" style="7" customWidth="1"/>
    <col min="9" max="9" width="29.2222222222222" style="7" hidden="1" customWidth="1"/>
    <col min="10" max="10" width="15" style="7" hidden="1" customWidth="1"/>
    <col min="11" max="11" width="23.2222222222222" style="17" hidden="1" customWidth="1"/>
    <col min="12" max="12" width="14.7777777777778" style="17" hidden="1" customWidth="1"/>
    <col min="13" max="13" width="27.1111111111111" style="7" hidden="1" customWidth="1"/>
    <col min="14" max="14" width="18.8888888888889" style="17" hidden="1" customWidth="1"/>
    <col min="15" max="15" width="45.6203703703704" style="7" hidden="1" customWidth="1"/>
    <col min="16" max="16" width="19.4722222222222" style="7" hidden="1" customWidth="1"/>
    <col min="17" max="17" width="50.8518518518519" style="7" hidden="1" customWidth="1"/>
    <col min="18" max="18" width="16.3425925925926" style="7" hidden="1" customWidth="1"/>
    <col min="19" max="19" width="41.6851851851852" style="7" hidden="1" customWidth="1"/>
    <col min="20" max="20" width="8.88888888888889" style="17" hidden="1" customWidth="1"/>
    <col min="21" max="16384" width="8.88888888888889" style="17"/>
  </cols>
  <sheetData>
    <row r="1" spans="1:20">
      <c r="A1" s="39"/>
      <c r="B1" s="39"/>
      <c r="C1" s="40" t="s">
        <v>1088</v>
      </c>
      <c r="D1" s="40"/>
      <c r="E1" s="40"/>
      <c r="F1" s="40"/>
      <c r="G1" s="40"/>
      <c r="H1" s="40"/>
      <c r="I1" s="40" t="s">
        <v>1089</v>
      </c>
      <c r="J1" s="40"/>
      <c r="K1" s="40"/>
      <c r="L1" s="40"/>
      <c r="M1" s="40"/>
      <c r="N1" s="40"/>
      <c r="O1" s="40"/>
      <c r="P1" s="40"/>
      <c r="Q1" s="40"/>
      <c r="R1" s="40"/>
      <c r="S1" s="40"/>
      <c r="T1" s="40"/>
    </row>
    <row r="2" ht="33" customHeight="1" spans="1:20">
      <c r="A2" s="25"/>
      <c r="B2" s="25"/>
      <c r="C2" s="40" t="s">
        <v>1090</v>
      </c>
      <c r="D2" s="40"/>
      <c r="E2" s="40" t="s">
        <v>1091</v>
      </c>
      <c r="F2" s="40"/>
      <c r="G2" s="40" t="s">
        <v>1092</v>
      </c>
      <c r="H2" s="40"/>
      <c r="I2" s="40" t="s">
        <v>1093</v>
      </c>
      <c r="J2" s="40"/>
      <c r="K2" s="40" t="s">
        <v>1094</v>
      </c>
      <c r="L2" s="40"/>
      <c r="M2" s="40" t="s">
        <v>1095</v>
      </c>
      <c r="N2" s="40"/>
      <c r="O2" s="25"/>
      <c r="P2" s="25"/>
      <c r="Q2" s="25" t="s">
        <v>1096</v>
      </c>
      <c r="R2" s="25"/>
      <c r="S2" s="44" t="s">
        <v>1097</v>
      </c>
      <c r="T2" s="44"/>
    </row>
    <row r="3" ht="152" customHeight="1" spans="1:20">
      <c r="A3" s="18" t="s">
        <v>958</v>
      </c>
      <c r="B3" s="25" t="s">
        <v>959</v>
      </c>
      <c r="C3" s="40">
        <v>1</v>
      </c>
      <c r="D3" s="40"/>
      <c r="E3" s="40">
        <v>1</v>
      </c>
      <c r="F3" s="40"/>
      <c r="G3" s="40">
        <v>1</v>
      </c>
      <c r="H3" s="40"/>
      <c r="I3" s="40">
        <v>1</v>
      </c>
      <c r="J3" s="40"/>
      <c r="K3" s="40">
        <v>1</v>
      </c>
      <c r="L3" s="40"/>
      <c r="M3" s="41" t="s">
        <v>1098</v>
      </c>
      <c r="N3" s="40"/>
      <c r="O3" s="25"/>
      <c r="P3" s="25"/>
      <c r="Q3" s="25">
        <v>1</v>
      </c>
      <c r="R3" s="25"/>
      <c r="S3" s="25">
        <v>1</v>
      </c>
      <c r="T3" s="25"/>
    </row>
    <row r="4" ht="31.2" spans="1:20">
      <c r="A4" s="18"/>
      <c r="B4" s="25" t="s">
        <v>962</v>
      </c>
      <c r="C4" s="40"/>
      <c r="D4" s="40"/>
      <c r="E4" s="40"/>
      <c r="F4" s="40"/>
      <c r="G4" s="40"/>
      <c r="H4" s="40"/>
      <c r="I4" s="40"/>
      <c r="J4" s="40"/>
      <c r="K4" s="40"/>
      <c r="L4" s="40"/>
      <c r="M4" s="40"/>
      <c r="N4" s="40"/>
      <c r="O4" s="25"/>
      <c r="P4" s="25"/>
      <c r="Q4" s="25"/>
      <c r="R4" s="25"/>
      <c r="S4" s="25"/>
      <c r="T4" s="25"/>
    </row>
    <row r="5" spans="1:20">
      <c r="A5" s="18"/>
      <c r="B5" s="39" t="s">
        <v>963</v>
      </c>
      <c r="C5" s="41" t="s">
        <v>1099</v>
      </c>
      <c r="D5" s="40"/>
      <c r="E5" s="41" t="s">
        <v>1100</v>
      </c>
      <c r="F5" s="40"/>
      <c r="G5" s="40" t="s">
        <v>1101</v>
      </c>
      <c r="H5" s="40"/>
      <c r="I5" s="42">
        <v>1</v>
      </c>
      <c r="J5" s="40"/>
      <c r="K5" s="42" t="s">
        <v>1102</v>
      </c>
      <c r="L5" s="40"/>
      <c r="M5" s="40" t="s">
        <v>1103</v>
      </c>
      <c r="N5" s="40"/>
      <c r="O5" s="25"/>
      <c r="P5" s="25"/>
      <c r="Q5" s="25">
        <v>2</v>
      </c>
      <c r="R5" s="25"/>
      <c r="S5" s="44" t="s">
        <v>1104</v>
      </c>
      <c r="T5" s="44"/>
    </row>
    <row r="6" ht="46.8" spans="1:20">
      <c r="A6" s="18" t="s">
        <v>974</v>
      </c>
      <c r="B6" s="25" t="s">
        <v>975</v>
      </c>
      <c r="C6" s="40">
        <v>1</v>
      </c>
      <c r="D6" s="40"/>
      <c r="E6" s="40">
        <v>3</v>
      </c>
      <c r="F6" s="40"/>
      <c r="G6" s="40">
        <v>1</v>
      </c>
      <c r="H6" s="40"/>
      <c r="I6" s="40">
        <v>2</v>
      </c>
      <c r="J6" s="40"/>
      <c r="K6" s="40">
        <v>1</v>
      </c>
      <c r="L6" s="40"/>
      <c r="M6" s="40">
        <v>1</v>
      </c>
      <c r="N6" s="40"/>
      <c r="O6" s="25"/>
      <c r="P6" s="25"/>
      <c r="Q6" s="25" t="s">
        <v>1105</v>
      </c>
      <c r="R6" s="25"/>
      <c r="S6" s="45" t="s">
        <v>1106</v>
      </c>
      <c r="T6" s="45"/>
    </row>
    <row r="7" ht="211" customHeight="1" spans="1:20">
      <c r="A7" s="18"/>
      <c r="B7" s="25" t="s">
        <v>982</v>
      </c>
      <c r="C7" s="40"/>
      <c r="D7" s="40"/>
      <c r="E7" s="40"/>
      <c r="F7" s="40"/>
      <c r="G7" s="40"/>
      <c r="H7" s="40"/>
      <c r="I7" s="40">
        <v>1</v>
      </c>
      <c r="J7" s="40"/>
      <c r="K7" s="40"/>
      <c r="L7" s="40"/>
      <c r="M7" s="41" t="s">
        <v>1107</v>
      </c>
      <c r="N7" s="40"/>
      <c r="O7" s="25"/>
      <c r="P7" s="25"/>
      <c r="Q7" s="25"/>
      <c r="R7" s="25"/>
      <c r="S7" s="45" t="s">
        <v>1108</v>
      </c>
      <c r="T7" s="45"/>
    </row>
    <row r="8" ht="31.2" spans="1:20">
      <c r="A8" s="18" t="s">
        <v>985</v>
      </c>
      <c r="B8" s="25" t="s">
        <v>986</v>
      </c>
      <c r="C8" s="40"/>
      <c r="D8" s="40"/>
      <c r="E8" s="40"/>
      <c r="F8" s="40"/>
      <c r="G8" s="40"/>
      <c r="H8" s="40"/>
      <c r="I8" s="40"/>
      <c r="J8" s="40"/>
      <c r="K8" s="40"/>
      <c r="L8" s="40"/>
      <c r="M8" s="40"/>
      <c r="N8" s="40"/>
      <c r="O8" s="25"/>
      <c r="P8" s="25"/>
      <c r="Q8" s="25"/>
      <c r="R8" s="25"/>
      <c r="S8" s="25"/>
      <c r="T8" s="25"/>
    </row>
    <row r="9" ht="31.2" spans="1:20">
      <c r="A9" s="18"/>
      <c r="B9" s="25" t="s">
        <v>988</v>
      </c>
      <c r="C9" s="40"/>
      <c r="D9" s="40"/>
      <c r="E9" s="40"/>
      <c r="F9" s="40"/>
      <c r="G9" s="40"/>
      <c r="H9" s="40"/>
      <c r="I9" s="40"/>
      <c r="J9" s="40"/>
      <c r="K9" s="40"/>
      <c r="L9" s="40"/>
      <c r="M9" s="40"/>
      <c r="N9" s="40"/>
      <c r="O9" s="25"/>
      <c r="P9" s="25"/>
      <c r="Q9" s="25"/>
      <c r="R9" s="25"/>
      <c r="S9" s="25"/>
      <c r="T9" s="25"/>
    </row>
    <row r="10" ht="105" customHeight="1" spans="1:20">
      <c r="A10" s="18"/>
      <c r="B10" s="39" t="s">
        <v>989</v>
      </c>
      <c r="C10" s="40">
        <v>2</v>
      </c>
      <c r="D10" s="40"/>
      <c r="E10" s="40"/>
      <c r="F10" s="40"/>
      <c r="G10" s="40" t="s">
        <v>1109</v>
      </c>
      <c r="H10" s="40"/>
      <c r="I10" s="40"/>
      <c r="J10" s="40"/>
      <c r="K10" s="40">
        <v>1</v>
      </c>
      <c r="L10" s="40"/>
      <c r="M10" s="41" t="s">
        <v>1110</v>
      </c>
      <c r="N10" s="40"/>
      <c r="O10" s="25"/>
      <c r="P10" s="25"/>
      <c r="Q10" s="44" t="s">
        <v>1111</v>
      </c>
      <c r="R10" s="25"/>
      <c r="S10" s="25"/>
      <c r="T10" s="25"/>
    </row>
    <row r="11" spans="1:20">
      <c r="A11" s="39" t="s">
        <v>995</v>
      </c>
      <c r="B11" s="39"/>
      <c r="C11" s="40"/>
      <c r="D11" s="40"/>
      <c r="E11" s="40"/>
      <c r="F11" s="40"/>
      <c r="G11" s="40"/>
      <c r="H11" s="40"/>
      <c r="I11" s="40"/>
      <c r="J11" s="40"/>
      <c r="K11" s="40"/>
      <c r="L11" s="40"/>
      <c r="M11" s="40"/>
      <c r="N11" s="40"/>
      <c r="O11" s="43"/>
      <c r="P11" s="43"/>
      <c r="Q11" s="43"/>
      <c r="R11" s="43"/>
      <c r="S11" s="25"/>
      <c r="T11" s="25"/>
    </row>
    <row r="12" spans="1:20">
      <c r="A12" s="39" t="s">
        <v>996</v>
      </c>
      <c r="B12" s="39"/>
      <c r="C12" s="40"/>
      <c r="D12" s="40"/>
      <c r="E12" s="40"/>
      <c r="F12" s="40"/>
      <c r="G12" s="40"/>
      <c r="H12" s="40"/>
      <c r="I12" s="40"/>
      <c r="J12" s="40"/>
      <c r="K12" s="40"/>
      <c r="L12" s="40"/>
      <c r="M12" s="40"/>
      <c r="N12" s="40"/>
      <c r="O12" s="43"/>
      <c r="P12" s="43"/>
      <c r="Q12" s="43"/>
      <c r="R12" s="43"/>
      <c r="S12" s="25"/>
      <c r="T12" s="25"/>
    </row>
    <row r="13" ht="95.4" spans="3:20">
      <c r="C13" s="7" t="s">
        <v>95</v>
      </c>
      <c r="D13" s="7" t="s">
        <v>96</v>
      </c>
      <c r="E13" s="7" t="s">
        <v>119</v>
      </c>
      <c r="F13" s="7" t="s">
        <v>120</v>
      </c>
      <c r="G13" s="7" t="s">
        <v>207</v>
      </c>
      <c r="H13" s="7" t="s">
        <v>208</v>
      </c>
      <c r="I13" s="7" t="s">
        <v>265</v>
      </c>
      <c r="K13" s="7" t="s">
        <v>929</v>
      </c>
      <c r="L13" s="7"/>
      <c r="M13" s="7" t="s">
        <v>310</v>
      </c>
      <c r="O13" s="7" t="s">
        <v>340</v>
      </c>
      <c r="Q13" s="7" t="s">
        <v>917</v>
      </c>
      <c r="R13" s="7" t="s">
        <v>918</v>
      </c>
      <c r="S13" s="7" t="s">
        <v>362</v>
      </c>
      <c r="T13" s="7"/>
    </row>
    <row r="14" ht="47.4" spans="3:20">
      <c r="C14" s="7" t="s">
        <v>375</v>
      </c>
      <c r="E14" s="7" t="s">
        <v>123</v>
      </c>
      <c r="F14" s="7" t="s">
        <v>124</v>
      </c>
      <c r="G14" s="7" t="s">
        <v>209</v>
      </c>
      <c r="H14" s="7" t="s">
        <v>210</v>
      </c>
      <c r="I14" s="7" t="s">
        <v>270</v>
      </c>
      <c r="K14" s="7" t="s">
        <v>11</v>
      </c>
      <c r="L14" s="7"/>
      <c r="M14" s="7" t="s">
        <v>313</v>
      </c>
      <c r="O14" s="7" t="s">
        <v>344</v>
      </c>
      <c r="Q14" s="7" t="s">
        <v>925</v>
      </c>
      <c r="R14" s="7" t="s">
        <v>926</v>
      </c>
      <c r="S14" s="7" t="s">
        <v>366</v>
      </c>
      <c r="T14" s="7"/>
    </row>
    <row r="15" ht="78.6" spans="3:20">
      <c r="C15" s="7" t="s">
        <v>379</v>
      </c>
      <c r="E15" s="7" t="s">
        <v>127</v>
      </c>
      <c r="F15" s="7" t="s">
        <v>128</v>
      </c>
      <c r="G15" s="7" t="s">
        <v>437</v>
      </c>
      <c r="I15" s="7" t="s">
        <v>276</v>
      </c>
      <c r="K15" s="7" t="s">
        <v>289</v>
      </c>
      <c r="L15" s="7"/>
      <c r="M15" s="7" t="s">
        <v>23</v>
      </c>
      <c r="N15" s="17" t="s">
        <v>24</v>
      </c>
      <c r="O15" s="7" t="s">
        <v>349</v>
      </c>
      <c r="Q15" s="7" t="s">
        <v>54</v>
      </c>
      <c r="R15" s="7" t="s">
        <v>55</v>
      </c>
      <c r="S15" s="7" t="s">
        <v>371</v>
      </c>
      <c r="T15" s="7"/>
    </row>
    <row r="16" ht="79.2" spans="3:20">
      <c r="C16" s="7" t="s">
        <v>383</v>
      </c>
      <c r="E16" s="7" t="s">
        <v>131</v>
      </c>
      <c r="F16" s="7" t="s">
        <v>132</v>
      </c>
      <c r="G16" s="7" t="s">
        <v>441</v>
      </c>
      <c r="I16" s="7" t="s">
        <v>281</v>
      </c>
      <c r="K16" s="7" t="s">
        <v>293</v>
      </c>
      <c r="L16" s="7"/>
      <c r="M16" s="7" t="s">
        <v>317</v>
      </c>
      <c r="O16" s="7" t="s">
        <v>355</v>
      </c>
      <c r="Q16" s="7" t="s">
        <v>58</v>
      </c>
      <c r="R16" s="7" t="s">
        <v>59</v>
      </c>
      <c r="S16" s="7" t="s">
        <v>76</v>
      </c>
      <c r="T16" s="7" t="s">
        <v>77</v>
      </c>
    </row>
    <row r="17" ht="48" spans="3:20">
      <c r="C17" s="7" t="s">
        <v>387</v>
      </c>
      <c r="E17" s="7" t="s">
        <v>135</v>
      </c>
      <c r="F17" s="7" t="s">
        <v>136</v>
      </c>
      <c r="G17" s="7" t="s">
        <v>211</v>
      </c>
      <c r="H17" s="7" t="s">
        <v>212</v>
      </c>
      <c r="I17" s="7" t="s">
        <v>285</v>
      </c>
      <c r="K17" s="7" t="s">
        <v>298</v>
      </c>
      <c r="L17" s="7"/>
      <c r="M17" s="7" t="s">
        <v>321</v>
      </c>
      <c r="O17" s="7" t="s">
        <v>46</v>
      </c>
      <c r="P17" s="7" t="s">
        <v>47</v>
      </c>
      <c r="Q17" s="7" t="s">
        <v>357</v>
      </c>
      <c r="S17" s="7" t="s">
        <v>80</v>
      </c>
      <c r="T17" s="7" t="s">
        <v>81</v>
      </c>
    </row>
    <row r="18" ht="78" spans="3:20">
      <c r="C18" s="7" t="s">
        <v>99</v>
      </c>
      <c r="D18" s="7" t="s">
        <v>100</v>
      </c>
      <c r="E18" s="7" t="s">
        <v>139</v>
      </c>
      <c r="F18" s="7" t="s">
        <v>140</v>
      </c>
      <c r="G18" s="7" t="s">
        <v>445</v>
      </c>
      <c r="I18" s="7" t="s">
        <v>6</v>
      </c>
      <c r="J18" s="7" t="s">
        <v>7</v>
      </c>
      <c r="K18" s="7" t="s">
        <v>302</v>
      </c>
      <c r="L18" s="7"/>
      <c r="M18" s="7" t="s">
        <v>324</v>
      </c>
      <c r="O18" s="7" t="s">
        <v>50</v>
      </c>
      <c r="P18" s="7" t="s">
        <v>51</v>
      </c>
      <c r="Q18" s="7" t="s">
        <v>927</v>
      </c>
      <c r="R18" s="7" t="s">
        <v>928</v>
      </c>
      <c r="S18" s="7" t="s">
        <v>84</v>
      </c>
      <c r="T18" s="7" t="s">
        <v>85</v>
      </c>
    </row>
    <row r="19" ht="109.8" spans="3:20">
      <c r="C19" s="7" t="s">
        <v>103</v>
      </c>
      <c r="D19" s="7" t="s">
        <v>104</v>
      </c>
      <c r="E19" s="7" t="s">
        <v>143</v>
      </c>
      <c r="F19" s="7" t="s">
        <v>144</v>
      </c>
      <c r="G19" s="7" t="s">
        <v>449</v>
      </c>
      <c r="I19" s="7" t="s">
        <v>921</v>
      </c>
      <c r="J19" s="7" t="s">
        <v>922</v>
      </c>
      <c r="K19" s="7" t="s">
        <v>17</v>
      </c>
      <c r="L19" s="7" t="s">
        <v>18</v>
      </c>
      <c r="M19" s="7" t="s">
        <v>328</v>
      </c>
      <c r="Q19" s="33" t="s">
        <v>919</v>
      </c>
      <c r="R19" s="7" t="s">
        <v>920</v>
      </c>
      <c r="S19" s="7" t="s">
        <v>88</v>
      </c>
      <c r="T19" s="7" t="s">
        <v>89</v>
      </c>
    </row>
    <row r="20" ht="172.2" spans="3:18">
      <c r="C20" s="7" t="s">
        <v>391</v>
      </c>
      <c r="E20" s="7" t="s">
        <v>147</v>
      </c>
      <c r="F20" s="7" t="s">
        <v>148</v>
      </c>
      <c r="G20" s="7" t="s">
        <v>453</v>
      </c>
      <c r="K20" s="7" t="s">
        <v>305</v>
      </c>
      <c r="L20" s="7"/>
      <c r="M20" s="7" t="s">
        <v>29</v>
      </c>
      <c r="N20" s="17" t="s">
        <v>30</v>
      </c>
      <c r="Q20" s="7" t="s">
        <v>62</v>
      </c>
      <c r="R20" s="7" t="s">
        <v>63</v>
      </c>
    </row>
    <row r="21" ht="63" spans="3:18">
      <c r="C21" s="7" t="s">
        <v>395</v>
      </c>
      <c r="E21" s="7" t="s">
        <v>151</v>
      </c>
      <c r="F21" s="7" t="s">
        <v>152</v>
      </c>
      <c r="G21" s="7" t="s">
        <v>213</v>
      </c>
      <c r="H21" s="7" t="s">
        <v>214</v>
      </c>
      <c r="M21" s="7" t="s">
        <v>33</v>
      </c>
      <c r="N21" s="17" t="s">
        <v>34</v>
      </c>
      <c r="Q21" s="7" t="s">
        <v>67</v>
      </c>
      <c r="R21" s="7" t="s">
        <v>68</v>
      </c>
    </row>
    <row r="22" ht="64.2" spans="3:18">
      <c r="C22" s="7" t="s">
        <v>401</v>
      </c>
      <c r="E22" s="7" t="s">
        <v>419</v>
      </c>
      <c r="G22" s="7" t="s">
        <v>215</v>
      </c>
      <c r="H22" s="7" t="s">
        <v>216</v>
      </c>
      <c r="M22" s="7" t="s">
        <v>37</v>
      </c>
      <c r="N22" s="17" t="s">
        <v>38</v>
      </c>
      <c r="Q22" s="7" t="s">
        <v>72</v>
      </c>
      <c r="R22" s="7" t="s">
        <v>73</v>
      </c>
    </row>
    <row r="23" ht="63.6" spans="3:13">
      <c r="C23" s="7" t="s">
        <v>405</v>
      </c>
      <c r="E23" s="7" t="s">
        <v>155</v>
      </c>
      <c r="F23" s="7" t="s">
        <v>156</v>
      </c>
      <c r="G23" s="7" t="s">
        <v>217</v>
      </c>
      <c r="H23" s="7" t="s">
        <v>218</v>
      </c>
      <c r="M23" s="7" t="s">
        <v>331</v>
      </c>
    </row>
    <row r="24" ht="47.4" spans="3:13">
      <c r="C24" s="7" t="s">
        <v>408</v>
      </c>
      <c r="E24" s="7" t="s">
        <v>159</v>
      </c>
      <c r="F24" s="7" t="s">
        <v>160</v>
      </c>
      <c r="G24" s="7" t="s">
        <v>219</v>
      </c>
      <c r="H24" s="7" t="s">
        <v>220</v>
      </c>
      <c r="M24" s="7" t="s">
        <v>335</v>
      </c>
    </row>
    <row r="25" ht="62.4" spans="3:14">
      <c r="C25" s="7" t="s">
        <v>107</v>
      </c>
      <c r="D25" s="7" t="s">
        <v>108</v>
      </c>
      <c r="E25" s="7" t="s">
        <v>423</v>
      </c>
      <c r="G25" s="33" t="s">
        <v>457</v>
      </c>
      <c r="M25" s="7" t="s">
        <v>41</v>
      </c>
      <c r="N25" s="17" t="s">
        <v>42</v>
      </c>
    </row>
    <row r="26" ht="32.4" spans="3:14">
      <c r="C26" s="7" t="s">
        <v>413</v>
      </c>
      <c r="E26" s="7" t="s">
        <v>163</v>
      </c>
      <c r="F26" s="7" t="s">
        <v>164</v>
      </c>
      <c r="G26" s="7" t="s">
        <v>221</v>
      </c>
      <c r="H26" s="7" t="s">
        <v>222</v>
      </c>
      <c r="M26" s="7" t="s">
        <v>923</v>
      </c>
      <c r="N26" s="17" t="s">
        <v>924</v>
      </c>
    </row>
    <row r="27" ht="31.8" spans="3:8">
      <c r="C27" s="7" t="s">
        <v>111</v>
      </c>
      <c r="D27" s="7" t="s">
        <v>112</v>
      </c>
      <c r="E27" s="7" t="s">
        <v>167</v>
      </c>
      <c r="F27" s="7" t="s">
        <v>168</v>
      </c>
      <c r="G27" s="7" t="s">
        <v>223</v>
      </c>
      <c r="H27" s="7" t="s">
        <v>224</v>
      </c>
    </row>
    <row r="28" ht="48" spans="3:8">
      <c r="C28" s="7" t="s">
        <v>115</v>
      </c>
      <c r="D28" s="7" t="s">
        <v>116</v>
      </c>
      <c r="E28" s="7" t="s">
        <v>171</v>
      </c>
      <c r="F28" s="7" t="s">
        <v>172</v>
      </c>
      <c r="G28" s="7" t="s">
        <v>225</v>
      </c>
      <c r="H28" s="7" t="s">
        <v>226</v>
      </c>
    </row>
    <row r="29" ht="48" spans="5:8">
      <c r="E29" s="7" t="s">
        <v>175</v>
      </c>
      <c r="F29" s="7" t="s">
        <v>176</v>
      </c>
      <c r="G29" s="7" t="s">
        <v>227</v>
      </c>
      <c r="H29" s="7" t="s">
        <v>224</v>
      </c>
    </row>
    <row r="30" ht="47.4" spans="5:8">
      <c r="E30" s="7" t="s">
        <v>427</v>
      </c>
      <c r="G30" s="7" t="s">
        <v>228</v>
      </c>
      <c r="H30" s="7" t="s">
        <v>229</v>
      </c>
    </row>
    <row r="31" ht="31.8" spans="5:8">
      <c r="E31" s="7" t="s">
        <v>179</v>
      </c>
      <c r="F31" s="7" t="s">
        <v>180</v>
      </c>
      <c r="G31" s="7" t="s">
        <v>230</v>
      </c>
      <c r="H31" s="7" t="s">
        <v>231</v>
      </c>
    </row>
    <row r="32" ht="31.8" spans="5:6">
      <c r="E32" s="7" t="s">
        <v>183</v>
      </c>
      <c r="F32" s="7" t="s">
        <v>184</v>
      </c>
    </row>
    <row r="33" ht="31.8" spans="5:5">
      <c r="E33" s="7" t="s">
        <v>432</v>
      </c>
    </row>
    <row r="34" ht="48" spans="5:6">
      <c r="E34" s="7" t="s">
        <v>187</v>
      </c>
      <c r="F34" s="7" t="s">
        <v>188</v>
      </c>
    </row>
    <row r="35" ht="48" spans="5:6">
      <c r="E35" s="7" t="s">
        <v>189</v>
      </c>
      <c r="F35" s="7" t="s">
        <v>190</v>
      </c>
    </row>
    <row r="36" ht="32.4" spans="5:6">
      <c r="E36" s="7" t="s">
        <v>191</v>
      </c>
      <c r="F36" s="7" t="s">
        <v>192</v>
      </c>
    </row>
    <row r="37" ht="32.4" spans="5:6">
      <c r="E37" s="7" t="s">
        <v>193</v>
      </c>
      <c r="F37" s="7" t="s">
        <v>194</v>
      </c>
    </row>
    <row r="38" ht="31.8" spans="5:6">
      <c r="E38" s="7" t="s">
        <v>195</v>
      </c>
      <c r="F38" s="7" t="s">
        <v>196</v>
      </c>
    </row>
    <row r="39" ht="16.2" spans="5:5">
      <c r="E39" s="7" t="s">
        <v>435</v>
      </c>
    </row>
    <row r="40" ht="31.8" spans="5:6">
      <c r="E40" s="33" t="s">
        <v>197</v>
      </c>
      <c r="F40" s="7" t="s">
        <v>198</v>
      </c>
    </row>
    <row r="41" ht="48" spans="5:6">
      <c r="E41" s="7" t="s">
        <v>199</v>
      </c>
      <c r="F41" s="7" t="s">
        <v>200</v>
      </c>
    </row>
    <row r="42" ht="31.8" spans="5:6">
      <c r="E42" s="7" t="s">
        <v>201</v>
      </c>
      <c r="F42" s="7" t="s">
        <v>202</v>
      </c>
    </row>
    <row r="43" ht="16.2" spans="5:6">
      <c r="E43" s="33" t="s">
        <v>203</v>
      </c>
      <c r="F43" s="7" t="s">
        <v>204</v>
      </c>
    </row>
    <row r="44" ht="47.4" spans="5:6">
      <c r="E44" s="7" t="s">
        <v>205</v>
      </c>
      <c r="F44" s="7" t="s">
        <v>206</v>
      </c>
    </row>
  </sheetData>
  <mergeCells count="94">
    <mergeCell ref="C1:H1"/>
    <mergeCell ref="I1:T1"/>
    <mergeCell ref="C2:D2"/>
    <mergeCell ref="E2:F2"/>
    <mergeCell ref="G2:H2"/>
    <mergeCell ref="I2:J2"/>
    <mergeCell ref="K2:L2"/>
    <mergeCell ref="M2:N2"/>
    <mergeCell ref="O2:P2"/>
    <mergeCell ref="Q2:R2"/>
    <mergeCell ref="S2:T2"/>
    <mergeCell ref="C3:D3"/>
    <mergeCell ref="E3:F3"/>
    <mergeCell ref="G3:H3"/>
    <mergeCell ref="I3:J3"/>
    <mergeCell ref="K3:L3"/>
    <mergeCell ref="M3:N3"/>
    <mergeCell ref="O3:P3"/>
    <mergeCell ref="Q3:R3"/>
    <mergeCell ref="S3:T3"/>
    <mergeCell ref="C4:D4"/>
    <mergeCell ref="E4:F4"/>
    <mergeCell ref="G4:H4"/>
    <mergeCell ref="I4:J4"/>
    <mergeCell ref="K4:L4"/>
    <mergeCell ref="M4:N4"/>
    <mergeCell ref="O4:P4"/>
    <mergeCell ref="Q4:R4"/>
    <mergeCell ref="S4:T4"/>
    <mergeCell ref="C5:D5"/>
    <mergeCell ref="E5:F5"/>
    <mergeCell ref="G5:H5"/>
    <mergeCell ref="I5:J5"/>
    <mergeCell ref="K5:L5"/>
    <mergeCell ref="M5:N5"/>
    <mergeCell ref="O5:P5"/>
    <mergeCell ref="Q5:R5"/>
    <mergeCell ref="S5:T5"/>
    <mergeCell ref="C6:D6"/>
    <mergeCell ref="E6:F6"/>
    <mergeCell ref="G6:H6"/>
    <mergeCell ref="I6:J6"/>
    <mergeCell ref="K6:L6"/>
    <mergeCell ref="M6:N6"/>
    <mergeCell ref="O6:P6"/>
    <mergeCell ref="Q6:R6"/>
    <mergeCell ref="S6:T6"/>
    <mergeCell ref="C7:D7"/>
    <mergeCell ref="E7:F7"/>
    <mergeCell ref="G7:H7"/>
    <mergeCell ref="I7:J7"/>
    <mergeCell ref="K7:L7"/>
    <mergeCell ref="M7:N7"/>
    <mergeCell ref="O7:P7"/>
    <mergeCell ref="Q7:R7"/>
    <mergeCell ref="S7:T7"/>
    <mergeCell ref="C8:D8"/>
    <mergeCell ref="E8:F8"/>
    <mergeCell ref="G8:H8"/>
    <mergeCell ref="I8:J8"/>
    <mergeCell ref="K8:L8"/>
    <mergeCell ref="M8:N8"/>
    <mergeCell ref="O8:P8"/>
    <mergeCell ref="Q8:R8"/>
    <mergeCell ref="S8:T8"/>
    <mergeCell ref="C9:D9"/>
    <mergeCell ref="E9:F9"/>
    <mergeCell ref="G9:H9"/>
    <mergeCell ref="I9:J9"/>
    <mergeCell ref="K9:L9"/>
    <mergeCell ref="M9:N9"/>
    <mergeCell ref="O9:P9"/>
    <mergeCell ref="Q9:R9"/>
    <mergeCell ref="S9:T9"/>
    <mergeCell ref="C10:D10"/>
    <mergeCell ref="E10:F10"/>
    <mergeCell ref="G10:H10"/>
    <mergeCell ref="I10:J10"/>
    <mergeCell ref="K10:L10"/>
    <mergeCell ref="M10:N10"/>
    <mergeCell ref="O10:P10"/>
    <mergeCell ref="Q10:R10"/>
    <mergeCell ref="S10:T10"/>
    <mergeCell ref="A11:B11"/>
    <mergeCell ref="C11:H11"/>
    <mergeCell ref="I11:N11"/>
    <mergeCell ref="S11:T11"/>
    <mergeCell ref="A12:B12"/>
    <mergeCell ref="C12:H12"/>
    <mergeCell ref="I12:N12"/>
    <mergeCell ref="S12:T12"/>
    <mergeCell ref="A3:A5"/>
    <mergeCell ref="A6:A7"/>
    <mergeCell ref="A8:A10"/>
  </mergeCells>
  <pageMargins left="0.75" right="0.75" top="1" bottom="1" header="0.5" footer="0.5"/>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204"/>
  <sheetViews>
    <sheetView zoomScale="175" zoomScaleNormal="175" workbookViewId="0">
      <selection activeCell="A202" sqref="$A202:$XFD204"/>
    </sheetView>
  </sheetViews>
  <sheetFormatPr defaultColWidth="8.88888888888889" defaultRowHeight="15.6" outlineLevelCol="5"/>
  <cols>
    <col min="1" max="1" width="48.6944444444444" style="7" customWidth="1"/>
    <col min="2" max="2" width="42.7777777777778" style="4" customWidth="1"/>
    <col min="3" max="3" width="43.1111111111111" style="7" customWidth="1"/>
    <col min="4" max="4" width="32.8425925925926" style="7" customWidth="1"/>
    <col min="5" max="5" width="35.7777777777778" style="7" customWidth="1"/>
    <col min="6" max="6" width="34.4907407407407" style="17" customWidth="1"/>
    <col min="7" max="7" width="24" style="17" customWidth="1"/>
    <col min="8" max="16384" width="8.88888888888889" style="17"/>
  </cols>
  <sheetData>
    <row r="1" ht="31.2" spans="1:4">
      <c r="A1" s="18" t="s">
        <v>958</v>
      </c>
      <c r="B1" s="19" t="s">
        <v>959</v>
      </c>
      <c r="C1" s="20" t="s">
        <v>1112</v>
      </c>
      <c r="D1" s="20"/>
    </row>
    <row r="2" ht="46.8" spans="1:4">
      <c r="A2" s="18"/>
      <c r="B2" s="21" t="s">
        <v>962</v>
      </c>
      <c r="C2" s="22"/>
      <c r="D2" s="22"/>
    </row>
    <row r="3" spans="1:4">
      <c r="A3" s="18"/>
      <c r="B3" s="14" t="s">
        <v>963</v>
      </c>
      <c r="C3" s="22"/>
      <c r="D3" s="22"/>
    </row>
    <row r="4" ht="46.8" spans="1:4">
      <c r="A4" s="18" t="s">
        <v>974</v>
      </c>
      <c r="B4" s="5" t="s">
        <v>975</v>
      </c>
      <c r="C4" s="22"/>
      <c r="D4" s="22"/>
    </row>
    <row r="5" ht="62.4" spans="1:4">
      <c r="A5" s="18"/>
      <c r="B5" s="13" t="s">
        <v>982</v>
      </c>
      <c r="C5" s="22"/>
      <c r="D5" s="22"/>
    </row>
    <row r="6" ht="31.2" spans="1:4">
      <c r="A6" s="18" t="s">
        <v>985</v>
      </c>
      <c r="B6" s="23" t="s">
        <v>986</v>
      </c>
      <c r="C6" s="22"/>
      <c r="D6" s="22"/>
    </row>
    <row r="7" ht="46.8" spans="1:4">
      <c r="A7" s="18"/>
      <c r="B7" s="24" t="s">
        <v>988</v>
      </c>
      <c r="C7" s="22"/>
      <c r="D7" s="22"/>
    </row>
    <row r="8" spans="1:4">
      <c r="A8" s="18"/>
      <c r="B8" s="8" t="s">
        <v>989</v>
      </c>
      <c r="C8" s="22"/>
      <c r="D8" s="22"/>
    </row>
    <row r="9" spans="1:4">
      <c r="A9" s="25" t="s">
        <v>995</v>
      </c>
      <c r="B9" s="26"/>
      <c r="C9" s="22"/>
      <c r="D9" s="22"/>
    </row>
    <row r="10" spans="1:4">
      <c r="A10" s="25" t="s">
        <v>996</v>
      </c>
      <c r="B10" s="26"/>
      <c r="C10" s="22"/>
      <c r="D10" s="22"/>
    </row>
    <row r="12" hidden="1" spans="1:2">
      <c r="A12" s="27" t="s">
        <v>1113</v>
      </c>
      <c r="B12" s="28"/>
    </row>
    <row r="13" ht="84.4" hidden="1" spans="1:2">
      <c r="A13" s="29" t="s">
        <v>1114</v>
      </c>
      <c r="B13" s="30" t="str">
        <f>_xlfn.DISPIMG("ID_3EE0312B5789478BAB54BB476B480AF4",1)</f>
        <v>=DISPIMG("ID_3EE0312B5789478BAB54BB476B480AF4",1)</v>
      </c>
    </row>
    <row r="14" hidden="1" spans="1:2">
      <c r="A14" s="31" t="s">
        <v>1115</v>
      </c>
      <c r="B14" s="32"/>
    </row>
    <row r="15" ht="94.1" hidden="1" spans="1:6">
      <c r="A15" s="19" t="s">
        <v>1116</v>
      </c>
      <c r="B15" s="4" t="str">
        <f>_xlfn.DISPIMG("ID_481713C89CC24922AC238839B893C57F",1)</f>
        <v>=DISPIMG("ID_481713C89CC24922AC238839B893C57F",1)</v>
      </c>
      <c r="C15" s="7" t="s">
        <v>1117</v>
      </c>
      <c r="D15" s="7" t="s">
        <v>1118</v>
      </c>
      <c r="E15" s="33" t="s">
        <v>1119</v>
      </c>
      <c r="F15" s="17" t="s">
        <v>1120</v>
      </c>
    </row>
    <row r="16" ht="157.2" hidden="1" spans="1:6">
      <c r="A16" s="8" t="s">
        <v>1121</v>
      </c>
      <c r="B16" s="4" t="str">
        <f>_xlfn.DISPIMG("ID_D6A9A4A55DC64A24AC7C6A9FBFC6F797",1)</f>
        <v>=DISPIMG("ID_D6A9A4A55DC64A24AC7C6A9FBFC6F797",1)</v>
      </c>
      <c r="C16" s="7" t="s">
        <v>1122</v>
      </c>
      <c r="D16" s="7" t="s">
        <v>1123</v>
      </c>
      <c r="E16" s="7" t="s">
        <v>1124</v>
      </c>
      <c r="F16" s="17" t="s">
        <v>1125</v>
      </c>
    </row>
    <row r="17" ht="55.85" hidden="1" spans="1:6">
      <c r="A17" s="14" t="s">
        <v>1126</v>
      </c>
      <c r="B17" s="4" t="str">
        <f>_xlfn.DISPIMG("ID_040975B378AB4F3CBEF782FBA5FFF429",1)</f>
        <v>=DISPIMG("ID_040975B378AB4F3CBEF782FBA5FFF429",1)</v>
      </c>
      <c r="C17" s="7" t="s">
        <v>1127</v>
      </c>
      <c r="D17" s="7" t="s">
        <v>1128</v>
      </c>
      <c r="E17" s="7" t="s">
        <v>1129</v>
      </c>
      <c r="F17" s="17" t="s">
        <v>1130</v>
      </c>
    </row>
    <row r="18" ht="172.2" hidden="1" spans="1:4">
      <c r="A18" s="13" t="s">
        <v>1131</v>
      </c>
      <c r="B18" s="4" t="str">
        <f>_xlfn.DISPIMG("ID_F7E158C22CA649B0BB05D5074A1E5307",1)</f>
        <v>=DISPIMG("ID_F7E158C22CA649B0BB05D5074A1E5307",1)</v>
      </c>
      <c r="C18" s="7" t="s">
        <v>1132</v>
      </c>
      <c r="D18" s="7" t="s">
        <v>1133</v>
      </c>
    </row>
    <row r="19" ht="14.4" hidden="1" spans="1:1">
      <c r="A19" s="34" t="str">
        <f>_xlfn.DISPIMG("ID_CA2466E4FF074D8D94C6A8D07F40CEEE",1)</f>
        <v>=DISPIMG("ID_CA2466E4FF074D8D94C6A8D07F40CEEE",1)</v>
      </c>
    </row>
    <row r="20" ht="14.4" hidden="1" spans="1:1">
      <c r="A20" s="34"/>
    </row>
    <row r="21" ht="14.4" hidden="1" spans="1:1">
      <c r="A21" s="34"/>
    </row>
    <row r="22" ht="14.4" hidden="1" spans="1:1">
      <c r="A22" s="34"/>
    </row>
    <row r="23" hidden="1"/>
    <row r="24" hidden="1" spans="1:2">
      <c r="A24" s="31" t="s">
        <v>1134</v>
      </c>
      <c r="B24" s="32"/>
    </row>
    <row r="25" ht="62.6" hidden="1" spans="1:4">
      <c r="A25" s="14" t="s">
        <v>1135</v>
      </c>
      <c r="B25" s="4" t="str">
        <f>_xlfn.DISPIMG("ID_05CD2F93F4244C94A249282CA6B2FD70",1)</f>
        <v>=DISPIMG("ID_05CD2F93F4244C94A249282CA6B2FD70",1)</v>
      </c>
      <c r="C25" s="7" t="s">
        <v>1136</v>
      </c>
      <c r="D25" s="7" t="s">
        <v>1137</v>
      </c>
    </row>
    <row r="26" ht="14.4" hidden="1" spans="1:2">
      <c r="A26" s="34" t="str">
        <f>_xlfn.DISPIMG("ID_A6ABC47717674F68BCEB491C1048B9F1",1)</f>
        <v>=DISPIMG("ID_A6ABC47717674F68BCEB491C1048B9F1",1)</v>
      </c>
      <c r="B26" s="1"/>
    </row>
    <row r="27" ht="14.4" hidden="1" spans="1:2">
      <c r="A27" s="34"/>
      <c r="B27" s="1"/>
    </row>
    <row r="28" ht="14.4" hidden="1" spans="1:2">
      <c r="A28" s="34"/>
      <c r="B28" s="1"/>
    </row>
    <row r="29" hidden="1" spans="1:2">
      <c r="A29" s="31" t="s">
        <v>1138</v>
      </c>
      <c r="B29" s="32"/>
    </row>
    <row r="30" ht="93.6" hidden="1" spans="1:4">
      <c r="A30" s="13" t="s">
        <v>1139</v>
      </c>
      <c r="B30" s="4" t="str">
        <f>_xlfn.DISPIMG("ID_64E29626C7C84A4A9712368D16791023",1)</f>
        <v>=DISPIMG("ID_64E29626C7C84A4A9712368D16791023",1)</v>
      </c>
      <c r="C30" s="7" t="s">
        <v>1140</v>
      </c>
      <c r="D30" s="7" t="s">
        <v>42</v>
      </c>
    </row>
    <row r="31" ht="303.65" hidden="1" spans="2:2">
      <c r="B31" s="4" t="str">
        <f>_xlfn.DISPIMG("ID_24FF9CED57E840DF81EC725E16AE333E",1)</f>
        <v>=DISPIMG("ID_24FF9CED57E840DF81EC725E16AE333E",1)</v>
      </c>
    </row>
    <row r="32" hidden="1" spans="1:2">
      <c r="A32" s="31" t="s">
        <v>1141</v>
      </c>
      <c r="B32" s="32"/>
    </row>
    <row r="33" ht="67.8" hidden="1" spans="1:2">
      <c r="A33" s="35" t="s">
        <v>1142</v>
      </c>
      <c r="B33" s="4" t="str">
        <f>_xlfn.DISPIMG("ID_C7E6E050A42F41DC9228F60297EF012B",1)</f>
        <v>=DISPIMG("ID_C7E6E050A42F41DC9228F60297EF012B",1)</v>
      </c>
    </row>
    <row r="34" ht="93.6" hidden="1" spans="1:2">
      <c r="A34" s="5" t="s">
        <v>1143</v>
      </c>
      <c r="B34" s="4" t="str">
        <f>_xlfn.DISPIMG("ID_77733B542E0E4F58B660C6043E0C1C0C",1)</f>
        <v>=DISPIMG("ID_77733B542E0E4F58B660C6043E0C1C0C",1)</v>
      </c>
    </row>
    <row r="35" ht="409.5" hidden="1" spans="2:2">
      <c r="B35" s="4" t="str">
        <f>_xlfn.DISPIMG("ID_756B3018B3EB4D379BC43FD69065C8CD",1)</f>
        <v>=DISPIMG("ID_756B3018B3EB4D379BC43FD69065C8CD",1)</v>
      </c>
    </row>
    <row r="36" hidden="1" spans="1:2">
      <c r="A36" s="31" t="s">
        <v>1144</v>
      </c>
      <c r="B36" s="32"/>
    </row>
    <row r="37" ht="75" hidden="1" spans="1:2">
      <c r="A37" s="19" t="s">
        <v>1145</v>
      </c>
      <c r="B37" s="4" t="str">
        <f>_xlfn.DISPIMG("ID_E88481CEE9C14569B01C1F9C52B197A0",1)</f>
        <v>=DISPIMG("ID_E88481CEE9C14569B01C1F9C52B197A0",1)</v>
      </c>
    </row>
    <row r="38" ht="93.6" hidden="1" spans="1:2">
      <c r="A38" s="19" t="s">
        <v>1146</v>
      </c>
      <c r="B38" s="4" t="str">
        <f>_xlfn.DISPIMG("ID_BD891B5D20FE41DF834F9186C9FF1A63",1)</f>
        <v>=DISPIMG("ID_BD891B5D20FE41DF834F9186C9FF1A63",1)</v>
      </c>
    </row>
    <row r="39" ht="211" hidden="1" customHeight="1" spans="1:2">
      <c r="A39" s="13" t="s">
        <v>1147</v>
      </c>
      <c r="B39" s="4" t="str">
        <f>_xlfn.DISPIMG("ID_466C28ADB4E64E29B4E9C00712593A01",1)</f>
        <v>=DISPIMG("ID_466C28ADB4E64E29B4E9C00712593A01",1)</v>
      </c>
    </row>
    <row r="40" ht="91.35" hidden="1" spans="1:2">
      <c r="A40" s="5" t="s">
        <v>1148</v>
      </c>
      <c r="B40" s="4" t="str">
        <f>_xlfn.DISPIMG("ID_3C12E57C43DB4FC7A994A5F7A7AF909D",1)</f>
        <v>=DISPIMG("ID_3C12E57C43DB4FC7A994A5F7A7AF909D",1)</v>
      </c>
    </row>
    <row r="41" ht="409.5" hidden="1" spans="2:2">
      <c r="B41" s="4" t="str">
        <f>_xlfn.DISPIMG("ID_EF9282459B6247C085257819BC7D0EE7",1)</f>
        <v>=DISPIMG("ID_EF9282459B6247C085257819BC7D0EE7",1)</v>
      </c>
    </row>
    <row r="42" hidden="1" spans="1:2">
      <c r="A42" s="36" t="s">
        <v>1149</v>
      </c>
      <c r="B42" s="32"/>
    </row>
    <row r="43" ht="112.2" hidden="1" spans="1:2">
      <c r="A43" s="19" t="s">
        <v>1150</v>
      </c>
      <c r="B43" s="1" t="str">
        <f>_xlfn.DISPIMG("ID_EDEE21B2CAD24052975CAC55988E3E5A",1)</f>
        <v>=DISPIMG("ID_EDEE21B2CAD24052975CAC55988E3E5A",1)</v>
      </c>
    </row>
    <row r="44" ht="31.2" hidden="1" spans="1:2">
      <c r="A44" s="7" t="str">
        <f>_xlfn.DISPIMG("ID_223E9C42859D4AC88A0BC32AACA79823",1)</f>
        <v>=DISPIMG("ID_223E9C42859D4AC88A0BC32AACA79823",1)</v>
      </c>
      <c r="B44" s="1"/>
    </row>
    <row r="45" hidden="1" spans="1:2">
      <c r="A45" s="31" t="s">
        <v>1151</v>
      </c>
      <c r="B45" s="32"/>
    </row>
    <row r="46" ht="130.6" hidden="1" spans="1:2">
      <c r="A46" s="14" t="s">
        <v>1152</v>
      </c>
      <c r="B46" s="4" t="str">
        <f>_xlfn.DISPIMG("ID_A237AB47B69A415EBEF7DD5700A5D954",1)</f>
        <v>=DISPIMG("ID_A237AB47B69A415EBEF7DD5700A5D954",1)</v>
      </c>
    </row>
    <row r="47" ht="124.8" hidden="1" spans="1:2">
      <c r="A47" s="14" t="s">
        <v>1153</v>
      </c>
      <c r="B47" s="4" t="str">
        <f>_xlfn.DISPIMG("ID_F76E3C8E5B2847F7914040B82F5A9BC6",1)</f>
        <v>=DISPIMG("ID_F76E3C8E5B2847F7914040B82F5A9BC6",1)</v>
      </c>
    </row>
    <row r="48" ht="278.05" hidden="1" spans="2:2">
      <c r="B48" s="4" t="str">
        <f>_xlfn.DISPIMG("ID_58AB6036409B40F2A9252209852C66D7",1)</f>
        <v>=DISPIMG("ID_58AB6036409B40F2A9252209852C66D7",1)</v>
      </c>
    </row>
    <row r="49" hidden="1" spans="1:2">
      <c r="A49" s="31" t="s">
        <v>1154</v>
      </c>
      <c r="B49" s="32"/>
    </row>
    <row r="50" ht="249" hidden="1" customHeight="1" spans="1:3">
      <c r="A50" s="19" t="s">
        <v>1155</v>
      </c>
      <c r="B50" s="4" t="str">
        <f>_xlfn.DISPIMG("ID_F5A6048871A44DF68F6C9A8B4FBB4036",1)</f>
        <v>=DISPIMG("ID_F5A6048871A44DF68F6C9A8B4FBB4036",1)</v>
      </c>
      <c r="C50" s="1" t="str">
        <f>_xlfn.DISPIMG("ID_BEB86EB652574B44AD9FC0394704536F",1)</f>
        <v>=DISPIMG("ID_BEB86EB652574B44AD9FC0394704536F",1)</v>
      </c>
    </row>
    <row r="51" ht="107.35" hidden="1" spans="1:3">
      <c r="A51" s="14" t="s">
        <v>1156</v>
      </c>
      <c r="B51" s="4" t="str">
        <f>_xlfn.DISPIMG("ID_03507B312A914D4E9BE861921A1C41B2",1)</f>
        <v>=DISPIMG("ID_03507B312A914D4E9BE861921A1C41B2",1)</v>
      </c>
      <c r="C51" s="1"/>
    </row>
    <row r="52" ht="93.6" hidden="1" spans="1:3">
      <c r="A52" s="14" t="s">
        <v>1157</v>
      </c>
      <c r="B52" s="4" t="str">
        <f>_xlfn.DISPIMG("ID_C2202835056846C797830DB9EBCA0E7C",1)</f>
        <v>=DISPIMG("ID_C2202835056846C797830DB9EBCA0E7C",1)</v>
      </c>
      <c r="C52" s="1"/>
    </row>
    <row r="53" ht="86.9" hidden="1" spans="1:3">
      <c r="A53" s="8" t="s">
        <v>1158</v>
      </c>
      <c r="B53" s="4" t="str">
        <f>_xlfn.DISPIMG("ID_1878886F3E1E444B9D5CC10AE5CBDCC1",1)</f>
        <v>=DISPIMG("ID_1878886F3E1E444B9D5CC10AE5CBDCC1",1)</v>
      </c>
      <c r="C53" s="1"/>
    </row>
    <row r="54" hidden="1" spans="1:2">
      <c r="A54" s="31" t="s">
        <v>1159</v>
      </c>
      <c r="B54" s="32"/>
    </row>
    <row r="55" ht="109.2" hidden="1" spans="1:2">
      <c r="A55" s="5" t="s">
        <v>1160</v>
      </c>
      <c r="B55" s="4" t="str">
        <f>_xlfn.DISPIMG("ID_D87C7E57D5B64293B78383D3C67A4D5F",1)</f>
        <v>=DISPIMG("ID_D87C7E57D5B64293B78383D3C67A4D5F",1)</v>
      </c>
    </row>
    <row r="56" ht="156" hidden="1" spans="1:2">
      <c r="A56" s="8" t="s">
        <v>1161</v>
      </c>
      <c r="B56" s="4" t="str">
        <f>_xlfn.DISPIMG("ID_36351848E01A4270B5FFD3FF65A654E4",1)</f>
        <v>=DISPIMG("ID_36351848E01A4270B5FFD3FF65A654E4",1)</v>
      </c>
    </row>
    <row r="57" hidden="1" spans="1:2">
      <c r="A57" s="31" t="s">
        <v>1162</v>
      </c>
      <c r="B57" s="32"/>
    </row>
    <row r="58" ht="109.2" hidden="1" spans="1:2">
      <c r="A58" s="14" t="s">
        <v>1163</v>
      </c>
      <c r="B58" s="4" t="str">
        <f>_xlfn.DISPIMG("ID_25742A55BE4A43BE8E313700CF667331",1)</f>
        <v>=DISPIMG("ID_25742A55BE4A43BE8E313700CF667331",1)</v>
      </c>
    </row>
    <row r="59" hidden="1" spans="1:2">
      <c r="A59" s="31" t="s">
        <v>1164</v>
      </c>
      <c r="B59" s="32"/>
    </row>
    <row r="60" ht="124.8" hidden="1" spans="1:2">
      <c r="A60" s="14" t="s">
        <v>1165</v>
      </c>
      <c r="B60" s="4" t="str">
        <f>_xlfn.DISPIMG("ID_9A379095A7B946F1B9CE544A9A8FF156",1)</f>
        <v>=DISPIMG("ID_9A379095A7B946F1B9CE544A9A8FF156",1)</v>
      </c>
    </row>
    <row r="61" hidden="1" spans="1:2">
      <c r="A61" s="31" t="s">
        <v>1166</v>
      </c>
      <c r="B61" s="32"/>
    </row>
    <row r="62" ht="62.4" hidden="1" spans="1:2">
      <c r="A62" s="14" t="s">
        <v>1167</v>
      </c>
      <c r="B62" s="4" t="str">
        <f>_xlfn.DISPIMG("ID_17E27B6FF788434E9FBF3D532ECAE9EE",1)</f>
        <v>=DISPIMG("ID_17E27B6FF788434E9FBF3D532ECAE9EE",1)</v>
      </c>
    </row>
    <row r="63" ht="156" hidden="1" spans="1:2">
      <c r="A63" s="13" t="s">
        <v>1168</v>
      </c>
      <c r="B63" s="4" t="str">
        <f>_xlfn.DISPIMG("ID_F7687AD36FDF48D1A4BF572F689C036B",1)</f>
        <v>=DISPIMG("ID_F7687AD36FDF48D1A4BF572F689C036B",1)</v>
      </c>
    </row>
    <row r="64" hidden="1" spans="1:2">
      <c r="A64" s="31" t="s">
        <v>1169</v>
      </c>
      <c r="B64" s="32"/>
    </row>
    <row r="65" ht="97.1" hidden="1" spans="1:2">
      <c r="A65" s="14" t="s">
        <v>1170</v>
      </c>
      <c r="B65" s="4" t="str">
        <f>_xlfn.DISPIMG("ID_0C9DAE039E77423BB42E411C45B6DBFE",1)</f>
        <v>=DISPIMG("ID_0C9DAE039E77423BB42E411C45B6DBFE",1)</v>
      </c>
    </row>
    <row r="66" ht="84" hidden="1" spans="1:2">
      <c r="A66" s="5" t="s">
        <v>1171</v>
      </c>
      <c r="B66" s="4" t="str">
        <f>_xlfn.DISPIMG("ID_7476C2EC9D044FC4BDD95B0D3332BA75",1)</f>
        <v>=DISPIMG("ID_7476C2EC9D044FC4BDD95B0D3332BA75",1)</v>
      </c>
    </row>
    <row r="67" hidden="1" spans="1:2">
      <c r="A67" s="31" t="s">
        <v>1172</v>
      </c>
      <c r="B67" s="32"/>
    </row>
    <row r="68" ht="109.75" hidden="1" spans="1:3">
      <c r="A68" s="8" t="s">
        <v>1173</v>
      </c>
      <c r="B68" s="4" t="str">
        <f>_xlfn.DISPIMG("ID_EA6BECC649CC40C5B9BC966308943500",1)</f>
        <v>=DISPIMG("ID_EA6BECC649CC40C5B9BC966308943500",1)</v>
      </c>
      <c r="C68" s="34" t="str">
        <f>_xlfn.DISPIMG("ID_C6A9F3C928E347379C5289445506C6E3",1)</f>
        <v>=DISPIMG("ID_C6A9F3C928E347379C5289445506C6E3",1)</v>
      </c>
    </row>
    <row r="69" ht="109.2" hidden="1" spans="1:3">
      <c r="A69" s="8" t="s">
        <v>1174</v>
      </c>
      <c r="B69" s="4" t="str">
        <f>_xlfn.DISPIMG("ID_0C925D01CBA845CFB9125D039EAC0305",1)</f>
        <v>=DISPIMG("ID_0C925D01CBA845CFB9125D039EAC0305",1)</v>
      </c>
      <c r="C69" s="34"/>
    </row>
    <row r="70" hidden="1" spans="1:2">
      <c r="A70" s="31" t="s">
        <v>1175</v>
      </c>
      <c r="B70" s="32"/>
    </row>
    <row r="71" ht="409.5" hidden="1" spans="2:2">
      <c r="B71" s="4" t="str">
        <f>_xlfn.DISPIMG("ID_39176F02C95B4F87A57CE365F160CB3D",1)</f>
        <v>=DISPIMG("ID_39176F02C95B4F87A57CE365F160CB3D",1)</v>
      </c>
    </row>
    <row r="72" hidden="1" spans="1:2">
      <c r="A72" s="31"/>
      <c r="B72" s="32"/>
    </row>
    <row r="73" ht="218.4" hidden="1" spans="1:3">
      <c r="A73" s="5" t="s">
        <v>1176</v>
      </c>
      <c r="B73" s="4" t="str">
        <f>_xlfn.DISPIMG("ID_992667F523D84E7D893CCE66C1A37873",1)</f>
        <v>=DISPIMG("ID_992667F523D84E7D893CCE66C1A37873",1)</v>
      </c>
      <c r="C73" s="7" t="str">
        <f>_xlfn.DISPIMG("ID_DDA1234D6A7444E4A12F50CB6D548A97",1)</f>
        <v>=DISPIMG("ID_DDA1234D6A7444E4A12F50CB6D548A97",1)</v>
      </c>
    </row>
    <row r="74" hidden="1" spans="1:2">
      <c r="A74" s="31" t="s">
        <v>1177</v>
      </c>
      <c r="B74" s="32"/>
    </row>
    <row r="75" ht="145" hidden="1" customHeight="1" spans="1:2">
      <c r="A75" s="8" t="s">
        <v>1178</v>
      </c>
      <c r="B75" s="4" t="str">
        <f>_xlfn.DISPIMG("ID_A48C43307F9C4EC0A4EF228EFB1CE584",1)</f>
        <v>=DISPIMG("ID_A48C43307F9C4EC0A4EF228EFB1CE584",1)</v>
      </c>
    </row>
    <row r="76" hidden="1" spans="1:2">
      <c r="A76" s="31" t="s">
        <v>1179</v>
      </c>
      <c r="B76" s="32"/>
    </row>
    <row r="77" ht="314.7" hidden="1" spans="1:3">
      <c r="A77" s="14" t="s">
        <v>1180</v>
      </c>
      <c r="B77" s="4" t="str">
        <f>_xlfn.DISPIMG("ID_83A344BBA091491598607E25476A5C90",1)</f>
        <v>=DISPIMG("ID_83A344BBA091491598607E25476A5C90",1)</v>
      </c>
      <c r="C77" s="17" t="str">
        <f>_xlfn.DISPIMG("ID_5F9916983C534BCE92074D275C24DC59",1)</f>
        <v>=DISPIMG("ID_5F9916983C534BCE92074D275C24DC59",1)</v>
      </c>
    </row>
    <row r="78" hidden="1" spans="1:2">
      <c r="A78" s="31" t="s">
        <v>1181</v>
      </c>
      <c r="B78" s="32"/>
    </row>
    <row r="79" ht="134" hidden="1" customHeight="1" spans="1:5">
      <c r="A79" s="5" t="s">
        <v>1182</v>
      </c>
      <c r="B79" s="4" t="str">
        <f>_xlfn.DISPIMG("ID_50AEAAB542554BE283A000926991AAB2",1)</f>
        <v>=DISPIMG("ID_50AEAAB542554BE283A000926991AAB2",1)</v>
      </c>
      <c r="C79" s="34" t="str">
        <f>_xlfn.DISPIMG("ID_EB7501CBFA92443CA2EDBBE281254EC4",1)</f>
        <v>=DISPIMG("ID_EB7501CBFA92443CA2EDBBE281254EC4",1)</v>
      </c>
      <c r="D79" s="7" t="s">
        <v>1183</v>
      </c>
      <c r="E79" s="17" t="s">
        <v>1184</v>
      </c>
    </row>
    <row r="80" ht="182" hidden="1" customHeight="1" spans="1:5">
      <c r="A80" s="8" t="s">
        <v>1185</v>
      </c>
      <c r="B80" s="4" t="str">
        <f>_xlfn.DISPIMG("ID_0C4B6A5731DA433BB50492197862746C",1)</f>
        <v>=DISPIMG("ID_0C4B6A5731DA433BB50492197862746C",1)</v>
      </c>
      <c r="C80" s="34"/>
      <c r="D80" s="7" t="s">
        <v>1186</v>
      </c>
      <c r="E80" s="17" t="s">
        <v>1187</v>
      </c>
    </row>
    <row r="81" hidden="1" spans="1:2">
      <c r="A81" s="31" t="s">
        <v>1188</v>
      </c>
      <c r="B81" s="31"/>
    </row>
    <row r="82" ht="93.6" hidden="1" spans="1:3">
      <c r="A82" s="14" t="s">
        <v>1189</v>
      </c>
      <c r="B82" s="4" t="str">
        <f>_xlfn.DISPIMG("ID_95C7C92078264E09B0449AEAE9F09692",1)</f>
        <v>=DISPIMG("ID_95C7C92078264E09B0449AEAE9F09692",1)</v>
      </c>
      <c r="C82" s="7" t="str">
        <f>_xlfn.DISPIMG("ID_02F9D629B0CD4481AD49A71DB304B5D4",1)</f>
        <v>=DISPIMG("ID_02F9D629B0CD4481AD49A71DB304B5D4",1)</v>
      </c>
    </row>
    <row r="83" hidden="1" spans="1:2">
      <c r="A83" s="31" t="s">
        <v>1190</v>
      </c>
      <c r="B83" s="31"/>
    </row>
    <row r="84" ht="248.1" hidden="1" spans="1:4">
      <c r="A84" s="14" t="s">
        <v>1191</v>
      </c>
      <c r="B84" s="4" t="str">
        <f>_xlfn.DISPIMG("ID_2A0FB2BAA6944CBBB6BD8990D609B7F5",1)</f>
        <v>=DISPIMG("ID_2A0FB2BAA6944CBBB6BD8990D609B7F5",1)</v>
      </c>
      <c r="C84" s="7" t="s">
        <v>1192</v>
      </c>
      <c r="D84" s="34" t="str">
        <f>_xlfn.DISPIMG("ID_5A969EDA2A4149AFA38A5ED1D0EA3369",1)</f>
        <v>=DISPIMG("ID_5A969EDA2A4149AFA38A5ED1D0EA3369",1)</v>
      </c>
    </row>
    <row r="85" ht="140.4" hidden="1" spans="1:4">
      <c r="A85" s="8" t="s">
        <v>1193</v>
      </c>
      <c r="B85" s="4" t="str">
        <f>_xlfn.DISPIMG("ID_74926DC32DDF4372B6671C4836662A10",1)</f>
        <v>=DISPIMG("ID_74926DC32DDF4372B6671C4836662A10",1)</v>
      </c>
      <c r="C85" s="7" t="s">
        <v>1194</v>
      </c>
      <c r="D85" s="34"/>
    </row>
    <row r="86" hidden="1" spans="1:2">
      <c r="A86" s="31" t="s">
        <v>1195</v>
      </c>
      <c r="B86" s="31"/>
    </row>
    <row r="87" hidden="1" spans="1:1">
      <c r="A87" s="1" t="str">
        <f>_xlfn.DISPIMG("ID_B50FDCABD9B54C5A891B55E5146DDA61",1)</f>
        <v>=DISPIMG("ID_B50FDCABD9B54C5A891B55E5146DDA61",1)</v>
      </c>
    </row>
    <row r="88" hidden="1" spans="1:2">
      <c r="A88" s="31"/>
      <c r="B88" s="31"/>
    </row>
    <row r="89" ht="202.8" hidden="1" spans="1:4">
      <c r="A89" s="5" t="s">
        <v>1196</v>
      </c>
      <c r="B89" s="4" t="str">
        <f>_xlfn.DISPIMG("ID_2F24F57781AC4E24AF8183A1F41AA6B6",1)</f>
        <v>=DISPIMG("ID_2F24F57781AC4E24AF8183A1F41AA6B6",1)</v>
      </c>
      <c r="C89" s="7" t="s">
        <v>1197</v>
      </c>
      <c r="D89" s="7" t="str">
        <f>_xlfn.DISPIMG("ID_C106760610304CB685BA28B5780FD22E",1)</f>
        <v>=DISPIMG("ID_C106760610304CB685BA28B5780FD22E",1)</v>
      </c>
    </row>
    <row r="90" hidden="1" spans="1:2">
      <c r="A90" s="31" t="s">
        <v>1198</v>
      </c>
      <c r="B90" s="31"/>
    </row>
    <row r="91" ht="187.2" hidden="1" spans="1:2">
      <c r="A91" s="8" t="s">
        <v>1199</v>
      </c>
      <c r="B91" s="4" t="str">
        <f>_xlfn.DISPIMG("ID_7C2C620879364573AA05F131834866E6",1)</f>
        <v>=DISPIMG("ID_7C2C620879364573AA05F131834866E6",1)</v>
      </c>
    </row>
    <row r="92" hidden="1" spans="1:2">
      <c r="A92" s="31" t="s">
        <v>1200</v>
      </c>
      <c r="B92" s="31"/>
    </row>
    <row r="93" ht="124.8" hidden="1" spans="1:3">
      <c r="A93" s="14" t="s">
        <v>1201</v>
      </c>
      <c r="B93" s="4" t="str">
        <f>_xlfn.DISPIMG("ID_4E25A09B92014BCC811DD385A0A14EF9",1)</f>
        <v>=DISPIMG("ID_4E25A09B92014BCC811DD385A0A14EF9",1)</v>
      </c>
      <c r="C93" s="34" t="str">
        <f>_xlfn.DISPIMG("ID_841E7B8597DC402E9CE2EAEF437FBC19",1)</f>
        <v>=DISPIMG("ID_841E7B8597DC402E9CE2EAEF437FBC19",1)</v>
      </c>
    </row>
    <row r="94" ht="64.6" hidden="1" spans="1:3">
      <c r="A94" s="8" t="s">
        <v>1202</v>
      </c>
      <c r="B94" s="4" t="str">
        <f>_xlfn.DISPIMG("ID_542036CEA669400FBB48CD07AB025911",1)</f>
        <v>=DISPIMG("ID_542036CEA669400FBB48CD07AB025911",1)</v>
      </c>
      <c r="C94" s="34"/>
    </row>
    <row r="95" hidden="1" spans="1:2">
      <c r="A95" s="31" t="s">
        <v>1203</v>
      </c>
      <c r="B95" s="31"/>
    </row>
    <row r="96" ht="104" hidden="1" customHeight="1" spans="1:1">
      <c r="A96" s="1" t="str">
        <f>_xlfn.DISPIMG("ID_264484DB629E4EDC9C74AE4B2AEF0C52",1)</f>
        <v>=DISPIMG("ID_264484DB629E4EDC9C74AE4B2AEF0C52",1)</v>
      </c>
    </row>
    <row r="97" hidden="1" spans="1:2">
      <c r="A97" s="31" t="s">
        <v>1204</v>
      </c>
      <c r="B97" s="31"/>
    </row>
    <row r="98" ht="85.75" hidden="1" spans="1:3">
      <c r="A98" s="14" t="s">
        <v>1205</v>
      </c>
      <c r="B98" s="4" t="str">
        <f>_xlfn.DISPIMG("ID_53A5A6270CDD44F1A8AF0FD70F775BCC",1)</f>
        <v>=DISPIMG("ID_53A5A6270CDD44F1A8AF0FD70F775BCC",1)</v>
      </c>
      <c r="C98" s="7" t="str">
        <f>_xlfn.DISPIMG("ID_5C79AC53145549BA85CD64573C86D93A",1)</f>
        <v>=DISPIMG("ID_5C79AC53145549BA85CD64573C86D93A",1)</v>
      </c>
    </row>
    <row r="99" hidden="1" spans="1:2">
      <c r="A99" s="31" t="s">
        <v>1206</v>
      </c>
      <c r="B99" s="31"/>
    </row>
    <row r="100" ht="109.2" hidden="1" spans="1:3">
      <c r="A100" s="5" t="s">
        <v>1207</v>
      </c>
      <c r="B100" s="4" t="str">
        <f>_xlfn.DISPIMG("ID_84B60F613FEE4CC387AE22B17910291E",1)</f>
        <v>=DISPIMG("ID_84B60F613FEE4CC387AE22B17910291E",1)</v>
      </c>
      <c r="C100" s="7" t="str">
        <f>_xlfn.DISPIMG("ID_4D87865721254384A4B073345B36BE6C",1)</f>
        <v>=DISPIMG("ID_4D87865721254384A4B073345B36BE6C",1)</v>
      </c>
    </row>
    <row r="101" hidden="1" spans="1:2">
      <c r="A101" s="31" t="s">
        <v>1208</v>
      </c>
      <c r="B101" s="31"/>
    </row>
    <row r="102" ht="409.5" hidden="1" spans="1:3">
      <c r="A102" s="8" t="s">
        <v>1209</v>
      </c>
      <c r="B102" s="4" t="str">
        <f>_xlfn.DISPIMG("ID_2ED060196CE04528974242D4AB0A73C0",1)</f>
        <v>=DISPIMG("ID_2ED060196CE04528974242D4AB0A73C0",1)</v>
      </c>
      <c r="C102" s="7" t="str">
        <f>_xlfn.DISPIMG("ID_740D7A15B8B54F808D23A78B27C06A96",1)</f>
        <v>=DISPIMG("ID_740D7A15B8B54F808D23A78B27C06A96",1)</v>
      </c>
    </row>
    <row r="103" hidden="1" spans="1:2">
      <c r="A103" s="31" t="s">
        <v>1210</v>
      </c>
      <c r="B103" s="31"/>
    </row>
    <row r="104" ht="171.6" hidden="1" spans="1:3">
      <c r="A104" s="14" t="s">
        <v>1211</v>
      </c>
      <c r="B104" s="4" t="str">
        <f>_xlfn.DISPIMG("ID_3455922C53FE450BB8F683B563ED0790",1)</f>
        <v>=DISPIMG("ID_3455922C53FE450BB8F683B563ED0790",1)</v>
      </c>
      <c r="C104" s="34" t="str">
        <f>_xlfn.DISPIMG("ID_D48C750985CB4A56AF55BFA3EE9D1087",1)</f>
        <v>=DISPIMG("ID_D48C750985CB4A56AF55BFA3EE9D1087",1)</v>
      </c>
    </row>
    <row r="105" ht="109.8" hidden="1" spans="1:3">
      <c r="A105" s="10" t="s">
        <v>1212</v>
      </c>
      <c r="B105" s="4" t="str">
        <f>_xlfn.DISPIMG("ID_1D33E89EF97242378C531B6D440D4734",1)</f>
        <v>=DISPIMG("ID_1D33E89EF97242378C531B6D440D4734",1)</v>
      </c>
      <c r="C105" s="34"/>
    </row>
    <row r="106" hidden="1" spans="1:2">
      <c r="A106" s="31" t="s">
        <v>1213</v>
      </c>
      <c r="B106" s="31"/>
    </row>
    <row r="107" ht="124.8" hidden="1" spans="1:3">
      <c r="A107" s="14" t="s">
        <v>1214</v>
      </c>
      <c r="B107" s="4" t="str">
        <f>_xlfn.DISPIMG("ID_BDD488A8BA3D41FAA13B051C8AC84C8B",1)</f>
        <v>=DISPIMG("ID_BDD488A8BA3D41FAA13B051C8AC84C8B",1)</v>
      </c>
      <c r="C107" s="34" t="str">
        <f>_xlfn.DISPIMG("ID_36D307FBBC4947328ED89E55C8A42311",1)</f>
        <v>=DISPIMG("ID_36D307FBBC4947328ED89E55C8A42311",1)</v>
      </c>
    </row>
    <row r="108" ht="93.6" hidden="1" spans="1:3">
      <c r="A108" s="14" t="s">
        <v>1215</v>
      </c>
      <c r="B108" s="4" t="str">
        <f>_xlfn.DISPIMG("ID_56345A7D891C4169B9833548B8E8EF35",1)</f>
        <v>=DISPIMG("ID_56345A7D891C4169B9833548B8E8EF35",1)</v>
      </c>
      <c r="C108" s="34"/>
    </row>
    <row r="109" hidden="1" spans="1:2">
      <c r="A109" s="31" t="s">
        <v>1216</v>
      </c>
      <c r="B109" s="31"/>
    </row>
    <row r="110" ht="14.4" hidden="1" spans="1:2">
      <c r="A110" s="34" t="str">
        <f>_xlfn.DISPIMG("ID_E41AE4BE11774D7B88D8C6EBC90F54ED",1)</f>
        <v>=DISPIMG("ID_E41AE4BE11774D7B88D8C6EBC90F54ED",1)</v>
      </c>
      <c r="B110" s="34"/>
    </row>
    <row r="111" ht="14.4" hidden="1" spans="1:2">
      <c r="A111" s="34"/>
      <c r="B111" s="34"/>
    </row>
    <row r="112" ht="14.4" hidden="1" spans="1:2">
      <c r="A112" s="34"/>
      <c r="B112" s="34"/>
    </row>
    <row r="113" ht="14.4" hidden="1" spans="1:2">
      <c r="A113" s="34"/>
      <c r="B113" s="34"/>
    </row>
    <row r="114" hidden="1" spans="1:2">
      <c r="A114" s="31" t="s">
        <v>1217</v>
      </c>
      <c r="B114" s="31"/>
    </row>
    <row r="115" ht="204.6" hidden="1" spans="1:2">
      <c r="A115" s="5" t="s">
        <v>1218</v>
      </c>
      <c r="B115" s="4" t="str">
        <f>_xlfn.DISPIMG("ID_6700D4D0639C41B68EA092A620FD52F9",1)</f>
        <v>=DISPIMG("ID_6700D4D0639C41B68EA092A620FD52F9",1)</v>
      </c>
    </row>
    <row r="116" hidden="1" spans="1:2">
      <c r="A116" s="31" t="s">
        <v>1219</v>
      </c>
      <c r="B116" s="31"/>
    </row>
    <row r="117" ht="107.3" hidden="1" spans="1:4">
      <c r="A117" s="14" t="s">
        <v>1220</v>
      </c>
      <c r="B117" s="4" t="str">
        <f>_xlfn.DISPIMG("ID_1D884669D39E45CDAF61CC8FEFE1F568",1)</f>
        <v>=DISPIMG("ID_1D884669D39E45CDAF61CC8FEFE1F568",1)</v>
      </c>
      <c r="D117" s="7" t="s">
        <v>1221</v>
      </c>
    </row>
    <row r="118" hidden="1" spans="1:2">
      <c r="A118" s="31" t="s">
        <v>1222</v>
      </c>
      <c r="B118" s="31"/>
    </row>
    <row r="119" ht="171.6" hidden="1" spans="1:2">
      <c r="A119" s="12" t="s">
        <v>1223</v>
      </c>
      <c r="B119" s="4" t="str">
        <f>_xlfn.DISPIMG("ID_7ED584F2A51C4E479D7F33673D0B3643",1)</f>
        <v>=DISPIMG("ID_7ED584F2A51C4E479D7F33673D0B3643",1)</v>
      </c>
    </row>
    <row r="120" ht="93.6" hidden="1" spans="1:2">
      <c r="A120" s="5" t="s">
        <v>1224</v>
      </c>
      <c r="B120" s="4" t="str">
        <f>_xlfn.DISPIMG("ID_3D2218C99DE34672A8B627FD214DEEAA",1)</f>
        <v>=DISPIMG("ID_3D2218C99DE34672A8B627FD214DEEAA",1)</v>
      </c>
    </row>
    <row r="121" hidden="1" spans="1:2">
      <c r="A121" s="31" t="s">
        <v>1225</v>
      </c>
      <c r="B121" s="31"/>
    </row>
    <row r="122" ht="109.2" hidden="1" spans="1:2">
      <c r="A122" s="19" t="s">
        <v>1226</v>
      </c>
      <c r="B122" s="4" t="str">
        <f>_xlfn.DISPIMG("ID_2C839C41BE324B6B86F224A9B43F63C3",1)</f>
        <v>=DISPIMG("ID_2C839C41BE324B6B86F224A9B43F63C3",1)</v>
      </c>
    </row>
    <row r="123" ht="78" hidden="1" spans="1:2">
      <c r="A123" s="14" t="s">
        <v>1227</v>
      </c>
      <c r="B123" s="4" t="str">
        <f>_xlfn.DISPIMG("ID_D5002D16BA794B638F5F630E9520AC3F",1)</f>
        <v>=DISPIMG("ID_D5002D16BA794B638F5F630E9520AC3F",1)</v>
      </c>
    </row>
    <row r="124" ht="93.6" hidden="1" spans="1:2">
      <c r="A124" s="14" t="s">
        <v>1228</v>
      </c>
      <c r="B124" s="4" t="str">
        <f>_xlfn.DISPIMG("ID_82FB2B06F63946F898061B89EC725627",1)</f>
        <v>=DISPIMG("ID_82FB2B06F63946F898061B89EC725627",1)</v>
      </c>
    </row>
    <row r="125" hidden="1" spans="1:2">
      <c r="A125" s="31" t="s">
        <v>1229</v>
      </c>
      <c r="B125" s="31"/>
    </row>
    <row r="126" ht="189.6" hidden="1" spans="1:3">
      <c r="A126" s="13" t="s">
        <v>1230</v>
      </c>
      <c r="B126" s="4" t="str">
        <f>_xlfn.DISPIMG("ID_EDB97774E3FE4F339C848284404B7783",1)</f>
        <v>=DISPIMG("ID_EDB97774E3FE4F339C848284404B7783",1)</v>
      </c>
      <c r="C126" s="7" t="s">
        <v>1231</v>
      </c>
    </row>
    <row r="127" ht="78" hidden="1" spans="1:2">
      <c r="A127" s="12" t="s">
        <v>1232</v>
      </c>
      <c r="B127" s="4" t="str">
        <f>_xlfn.DISPIMG("ID_810BBFA345684DADBCB653807413CEBB",1)</f>
        <v>=DISPIMG("ID_810BBFA345684DADBCB653807413CEBB",1)</v>
      </c>
    </row>
    <row r="128" hidden="1" spans="1:2">
      <c r="A128" s="31" t="s">
        <v>1233</v>
      </c>
      <c r="B128" s="31"/>
    </row>
    <row r="129" ht="14.4" hidden="1" spans="1:2">
      <c r="A129" s="34" t="str">
        <f>_xlfn.DISPIMG("ID_6A34B417EF7C48F18159E04DD61062C1",1)</f>
        <v>=DISPIMG("ID_6A34B417EF7C48F18159E04DD61062C1",1)</v>
      </c>
      <c r="B129" s="34"/>
    </row>
    <row r="130" ht="14.4" hidden="1" spans="1:2">
      <c r="A130" s="34"/>
      <c r="B130" s="34"/>
    </row>
    <row r="131" ht="14.4" hidden="1" spans="1:2">
      <c r="A131" s="34"/>
      <c r="B131" s="34"/>
    </row>
    <row r="132" hidden="1" spans="1:2">
      <c r="A132" s="31" t="s">
        <v>1234</v>
      </c>
      <c r="B132" s="31"/>
    </row>
    <row r="133" ht="276" hidden="1" customHeight="1" spans="1:3">
      <c r="A133" s="8" t="s">
        <v>1235</v>
      </c>
      <c r="B133" s="4" t="str">
        <f>_xlfn.DISPIMG("ID_580B3F4F743B4B8FA2A69BB0722ED454",1)</f>
        <v>=DISPIMG("ID_580B3F4F743B4B8FA2A69BB0722ED454",1)</v>
      </c>
      <c r="C133" s="33" t="str">
        <f>_xlfn.DISPIMG("ID_054F575923D344E0ABEB847826561429",1)</f>
        <v>=DISPIMG("ID_054F575923D344E0ABEB847826561429",1)</v>
      </c>
    </row>
    <row r="134" hidden="1" spans="1:2">
      <c r="A134" s="31" t="s">
        <v>1236</v>
      </c>
      <c r="B134" s="31"/>
    </row>
    <row r="135" hidden="1" spans="1:3">
      <c r="A135" s="1" t="str">
        <f>_xlfn.DISPIMG("ID_2CF52CCEE3FE4ECDB373ABD27F98996E",1)</f>
        <v>=DISPIMG("ID_2CF52CCEE3FE4ECDB373ABD27F98996E",1)</v>
      </c>
      <c r="B135" s="1"/>
      <c r="C135" s="7" t="s">
        <v>1237</v>
      </c>
    </row>
    <row r="136" hidden="1" spans="1:3">
      <c r="A136" s="1"/>
      <c r="B136" s="1"/>
      <c r="C136" s="7" t="s">
        <v>1238</v>
      </c>
    </row>
    <row r="137" hidden="1" spans="1:2">
      <c r="A137" s="31" t="s">
        <v>1239</v>
      </c>
      <c r="B137" s="31"/>
    </row>
    <row r="138" ht="190" hidden="1" customHeight="1" spans="1:4">
      <c r="A138" s="19" t="s">
        <v>1240</v>
      </c>
      <c r="B138" s="4" t="str">
        <f>_xlfn.DISPIMG("ID_9F960A80F3D94E2D9264453AF7FE3CA6",1)</f>
        <v>=DISPIMG("ID_9F960A80F3D94E2D9264453AF7FE3CA6",1)</v>
      </c>
      <c r="C138" s="1" t="str">
        <f>_xlfn.DISPIMG("ID_D803BA03A2A74A3C8DE1A4CEE20DC15D",1)</f>
        <v>=DISPIMG("ID_D803BA03A2A74A3C8DE1A4CEE20DC15D",1)</v>
      </c>
      <c r="D138" s="7" t="s">
        <v>1241</v>
      </c>
    </row>
    <row r="139" ht="67.15" hidden="1" spans="1:4">
      <c r="A139" s="14" t="s">
        <v>1242</v>
      </c>
      <c r="B139" s="4" t="str">
        <f>_xlfn.DISPIMG("ID_A0B9D39327BB4464820E15B01577A76E",1)</f>
        <v>=DISPIMG("ID_A0B9D39327BB4464820E15B01577A76E",1)</v>
      </c>
      <c r="C139" s="1"/>
      <c r="D139" s="7" t="s">
        <v>1243</v>
      </c>
    </row>
    <row r="140" ht="109.8" hidden="1" spans="1:3">
      <c r="A140" s="5" t="s">
        <v>1244</v>
      </c>
      <c r="B140" s="4" t="str">
        <f>_xlfn.DISPIMG("ID_4C2C44BE0BC94B5794A6DF3E28989EBA",1)</f>
        <v>=DISPIMG("ID_4C2C44BE0BC94B5794A6DF3E28989EBA",1)</v>
      </c>
      <c r="C140" s="1"/>
    </row>
    <row r="141" ht="85.85" hidden="1" spans="1:3">
      <c r="A141" s="14" t="s">
        <v>1245</v>
      </c>
      <c r="B141" s="4" t="str">
        <f>_xlfn.DISPIMG("ID_E086ED564595488C8548AEEF7FDBA20E",1)</f>
        <v>=DISPIMG("ID_E086ED564595488C8548AEEF7FDBA20E",1)</v>
      </c>
      <c r="C141" s="1"/>
    </row>
    <row r="142" hidden="1" spans="1:2">
      <c r="A142" s="31" t="s">
        <v>1246</v>
      </c>
      <c r="B142" s="31"/>
    </row>
    <row r="143" ht="109.15" hidden="1" spans="1:2">
      <c r="A143" s="13" t="s">
        <v>1247</v>
      </c>
      <c r="B143" s="37" t="str">
        <f>_xlfn.DISPIMG("ID_418183BCA6BA4A76807DA4BF7C11D9A1",1)</f>
        <v>=DISPIMG("ID_418183BCA6BA4A76807DA4BF7C11D9A1",1)</v>
      </c>
    </row>
    <row r="144" ht="96.55" hidden="1" spans="1:2">
      <c r="A144" s="14" t="s">
        <v>1248</v>
      </c>
      <c r="B144" s="4" t="str">
        <f>_xlfn.DISPIMG("ID_0D9D58559CCC4933B00CCA3F787D6C1C",1)</f>
        <v>=DISPIMG("ID_0D9D58559CCC4933B00CCA3F787D6C1C",1)</v>
      </c>
    </row>
    <row r="145" hidden="1" spans="1:2">
      <c r="A145" s="31" t="s">
        <v>1249</v>
      </c>
      <c r="B145" s="31"/>
    </row>
    <row r="146" ht="109.2" hidden="1" spans="1:2">
      <c r="A146" s="14" t="s">
        <v>1250</v>
      </c>
      <c r="B146" s="4" t="str">
        <f>_xlfn.DISPIMG("ID_35E62893DEBB4F768A2AD66178D543D3",1)</f>
        <v>=DISPIMG("ID_35E62893DEBB4F768A2AD66178D543D3",1)</v>
      </c>
    </row>
    <row r="147" hidden="1" spans="1:2">
      <c r="A147" s="31" t="s">
        <v>1251</v>
      </c>
      <c r="B147" s="31"/>
    </row>
    <row r="148" ht="187.2" hidden="1" spans="1:4">
      <c r="A148" s="14" t="s">
        <v>1252</v>
      </c>
      <c r="B148" s="4" t="str">
        <f>_xlfn.DISPIMG("ID_212F224CE64440B48212F5DD4264812A",1)</f>
        <v>=DISPIMG("ID_212F224CE64440B48212F5DD4264812A",1)</v>
      </c>
      <c r="D148" s="33" t="s">
        <v>1253</v>
      </c>
    </row>
    <row r="149" hidden="1" spans="1:2">
      <c r="A149" s="31" t="s">
        <v>1254</v>
      </c>
      <c r="B149" s="31"/>
    </row>
    <row r="150" ht="267" hidden="1" spans="1:2">
      <c r="A150" s="5" t="s">
        <v>1255</v>
      </c>
      <c r="B150" s="4" t="str">
        <f>_xlfn.DISPIMG("ID_8FFF7747FDB84429937AAE32546208D2",1)</f>
        <v>=DISPIMG("ID_8FFF7747FDB84429937AAE32546208D2",1)</v>
      </c>
    </row>
    <row r="151" hidden="1" spans="1:2">
      <c r="A151" s="31" t="s">
        <v>1256</v>
      </c>
      <c r="B151" s="31"/>
    </row>
    <row r="152" ht="83.5" hidden="1" spans="1:4">
      <c r="A152" s="5" t="s">
        <v>1257</v>
      </c>
      <c r="B152" s="4" t="str">
        <f>_xlfn.DISPIMG("ID_7BDBF6368C5A44F987A259F9EAC432E7",1)</f>
        <v>=DISPIMG("ID_7BDBF6368C5A44F987A259F9EAC432E7",1)</v>
      </c>
      <c r="D152" s="7" t="s">
        <v>1258</v>
      </c>
    </row>
    <row r="153" ht="187.2" hidden="1" spans="1:2">
      <c r="A153" s="14" t="s">
        <v>1259</v>
      </c>
      <c r="B153" s="4" t="str">
        <f>_xlfn.DISPIMG("ID_770D108DAE87400985E1C23CC8F28EA7",1)</f>
        <v>=DISPIMG("ID_770D108DAE87400985E1C23CC8F28EA7",1)</v>
      </c>
    </row>
    <row r="154" hidden="1" spans="1:2">
      <c r="A154" s="31" t="s">
        <v>1260</v>
      </c>
      <c r="B154" s="31"/>
    </row>
    <row r="155" ht="69.3" hidden="1" spans="1:2">
      <c r="A155" s="14" t="s">
        <v>1261</v>
      </c>
      <c r="B155" s="4" t="str">
        <f>_xlfn.DISPIMG("ID_5D02EB62F6F546EF8D2C0D082125C5A1",1)</f>
        <v>=DISPIMG("ID_5D02EB62F6F546EF8D2C0D082125C5A1",1)</v>
      </c>
    </row>
    <row r="156" hidden="1" spans="1:2">
      <c r="A156" s="31" t="s">
        <v>1262</v>
      </c>
      <c r="B156" s="31"/>
    </row>
    <row r="157" ht="141" hidden="1" spans="1:6">
      <c r="A157" s="14" t="s">
        <v>1263</v>
      </c>
      <c r="B157" s="4" t="str">
        <f>_xlfn.DISPIMG("ID_D44CADEB76FE4B60AE0225E1062A6B76",1)</f>
        <v>=DISPIMG("ID_D44CADEB76FE4B60AE0225E1062A6B76",1)</v>
      </c>
      <c r="C157" s="34" t="str">
        <f>_xlfn.DISPIMG("ID_0382DBB28B0849359306F65D5A2B49D7",1)</f>
        <v>=DISPIMG("ID_0382DBB28B0849359306F65D5A2B49D7",1)</v>
      </c>
      <c r="D157" s="7" t="s">
        <v>1264</v>
      </c>
      <c r="E157" s="7" t="s">
        <v>1265</v>
      </c>
      <c r="F157" s="7" t="s">
        <v>1266</v>
      </c>
    </row>
    <row r="158" ht="188.4" hidden="1" spans="1:6">
      <c r="A158" s="13" t="s">
        <v>1267</v>
      </c>
      <c r="B158" s="4" t="str">
        <f>_xlfn.DISPIMG("ID_F94974394F944DF9AC2260A8BEDEE041",1)</f>
        <v>=DISPIMG("ID_F94974394F944DF9AC2260A8BEDEE041",1)</v>
      </c>
      <c r="C158" s="34"/>
      <c r="D158" s="38" t="s">
        <v>1268</v>
      </c>
      <c r="E158" s="7" t="s">
        <v>1269</v>
      </c>
      <c r="F158" s="7" t="s">
        <v>1270</v>
      </c>
    </row>
    <row r="159" hidden="1"/>
    <row r="160" hidden="1" spans="1:2">
      <c r="A160" s="31" t="s">
        <v>1271</v>
      </c>
      <c r="B160" s="31"/>
    </row>
    <row r="161" ht="380.75" hidden="1" spans="1:4">
      <c r="A161" s="5" t="s">
        <v>1272</v>
      </c>
      <c r="B161" s="4" t="str">
        <f>_xlfn.DISPIMG("ID_B3A6222AD7B74B5EA60660C8E45836AE",1)</f>
        <v>=DISPIMG("ID_B3A6222AD7B74B5EA60660C8E45836AE",1)</v>
      </c>
      <c r="C161" s="7" t="str">
        <f>_xlfn.DISPIMG("ID_8EC25546833D494E9772F2F2EF9AF902",1)</f>
        <v>=DISPIMG("ID_8EC25546833D494E9772F2F2EF9AF902",1)</v>
      </c>
      <c r="D161" s="7" t="s">
        <v>1273</v>
      </c>
    </row>
    <row r="162" hidden="1" spans="1:2">
      <c r="A162" s="31" t="s">
        <v>1274</v>
      </c>
      <c r="B162" s="31"/>
    </row>
    <row r="163" ht="31.8" hidden="1" spans="1:3">
      <c r="A163" s="7" t="s">
        <v>1275</v>
      </c>
      <c r="C163" s="34" t="str">
        <f>_xlfn.DISPIMG("ID_769B5BA5A58F46DD8350808034915C41",1)</f>
        <v>=DISPIMG("ID_769B5BA5A58F46DD8350808034915C41",1)</v>
      </c>
    </row>
    <row r="164" ht="31.8" hidden="1" spans="1:3">
      <c r="A164" s="7" t="s">
        <v>1276</v>
      </c>
      <c r="C164" s="34"/>
    </row>
    <row r="165" ht="31.8" hidden="1" spans="1:3">
      <c r="A165" s="7" t="s">
        <v>1277</v>
      </c>
      <c r="C165" s="34"/>
    </row>
    <row r="166" ht="31.8" hidden="1" spans="1:3">
      <c r="A166" s="7" t="s">
        <v>1278</v>
      </c>
      <c r="C166" s="34"/>
    </row>
    <row r="167" ht="47.4" hidden="1" spans="1:3">
      <c r="A167" s="7" t="s">
        <v>1279</v>
      </c>
      <c r="C167" s="34"/>
    </row>
    <row r="168" ht="31.8" hidden="1" spans="1:3">
      <c r="A168" s="7" t="s">
        <v>1280</v>
      </c>
      <c r="C168" s="34"/>
    </row>
    <row r="169" ht="63.6" hidden="1" spans="1:3">
      <c r="A169" s="7" t="s">
        <v>1281</v>
      </c>
      <c r="B169" s="7" t="s">
        <v>1282</v>
      </c>
      <c r="C169" s="34"/>
    </row>
    <row r="170" ht="114.95" hidden="1" spans="1:3">
      <c r="A170" s="14" t="s">
        <v>1283</v>
      </c>
      <c r="B170" s="4" t="str">
        <f>_xlfn.DISPIMG("ID_61F57B359ED8486D9A4AAB3CB92599FC",1)</f>
        <v>=DISPIMG("ID_61F57B359ED8486D9A4AAB3CB92599FC",1)</v>
      </c>
      <c r="C170" s="34"/>
    </row>
    <row r="171" ht="80.8" hidden="1" spans="1:3">
      <c r="A171" s="5" t="s">
        <v>1284</v>
      </c>
      <c r="B171" s="4" t="str">
        <f>_xlfn.DISPIMG("ID_09E3AE71E4794E0FA8CDB49D6866944B",1)</f>
        <v>=DISPIMG("ID_09E3AE71E4794E0FA8CDB49D6866944B",1)</v>
      </c>
      <c r="C171" s="34"/>
    </row>
    <row r="172" hidden="1" spans="1:2">
      <c r="A172" s="31" t="s">
        <v>1285</v>
      </c>
      <c r="B172" s="31"/>
    </row>
    <row r="173" ht="16.2" hidden="1" spans="1:2">
      <c r="A173" s="7" t="s">
        <v>1286</v>
      </c>
      <c r="B173" s="4" t="s">
        <v>1287</v>
      </c>
    </row>
    <row r="174" ht="108" hidden="1" spans="1:3">
      <c r="A174" s="21" t="s">
        <v>1288</v>
      </c>
      <c r="B174" s="4" t="str">
        <f>_xlfn.DISPIMG("ID_37569038DB014EE6924398F959E872C4",1)</f>
        <v>=DISPIMG("ID_37569038DB014EE6924398F959E872C4",1)</v>
      </c>
      <c r="C174" s="34" t="str">
        <f>_xlfn.DISPIMG("ID_C9ECE635B3CA4F538B92237D068EF3D5",1)</f>
        <v>=DISPIMG("ID_C9ECE635B3CA4F538B92237D068EF3D5",1)</v>
      </c>
    </row>
    <row r="175" ht="125.4" hidden="1" spans="1:3">
      <c r="A175" s="8" t="s">
        <v>1289</v>
      </c>
      <c r="B175" s="4" t="str">
        <f>_xlfn.DISPIMG("ID_AD44EEC9BA1F41DCAF4A887BD959F636",1)</f>
        <v>=DISPIMG("ID_AD44EEC9BA1F41DCAF4A887BD959F636",1)</v>
      </c>
      <c r="C175" s="34"/>
    </row>
    <row r="176" hidden="1" spans="1:2">
      <c r="A176" s="31" t="s">
        <v>1290</v>
      </c>
      <c r="B176" s="31"/>
    </row>
    <row r="177" ht="107.65" hidden="1" spans="1:3">
      <c r="A177" s="14" t="s">
        <v>1291</v>
      </c>
      <c r="B177" s="4" t="str">
        <f>_xlfn.DISPIMG("ID_BBBF06B58E5642AABD899257932BFEAD",1)</f>
        <v>=DISPIMG("ID_BBBF06B58E5642AABD899257932BFEAD",1)</v>
      </c>
      <c r="C177" s="34" t="str">
        <f>_xlfn.DISPIMG("ID_BD9971815EDF4CE3BBFA8EE1720CF0A1",1)</f>
        <v>=DISPIMG("ID_BD9971815EDF4CE3BBFA8EE1720CF0A1",1)</v>
      </c>
    </row>
    <row r="178" ht="31.8" hidden="1" spans="1:3">
      <c r="A178" s="7" t="s">
        <v>1292</v>
      </c>
      <c r="B178" s="7" t="s">
        <v>1293</v>
      </c>
      <c r="C178" s="34"/>
    </row>
    <row r="179" ht="32.4" hidden="1" spans="1:3">
      <c r="A179" s="7" t="s">
        <v>1294</v>
      </c>
      <c r="B179" s="7" t="s">
        <v>1295</v>
      </c>
      <c r="C179" s="34"/>
    </row>
    <row r="180" hidden="1" spans="1:2">
      <c r="A180" s="31" t="s">
        <v>1296</v>
      </c>
      <c r="B180" s="31"/>
    </row>
    <row r="181" hidden="1" spans="1:3">
      <c r="A181" s="7" t="s">
        <v>1297</v>
      </c>
      <c r="C181" s="34" t="str">
        <f>_xlfn.DISPIMG("ID_3BCBD647858647ED9315530ED12D24F0",1)</f>
        <v>=DISPIMG("ID_3BCBD647858647ED9315530ED12D24F0",1)</v>
      </c>
    </row>
    <row r="182" hidden="1" spans="1:3">
      <c r="A182" s="7" t="s">
        <v>1298</v>
      </c>
      <c r="C182" s="34"/>
    </row>
    <row r="183" ht="31.2" hidden="1" spans="1:3">
      <c r="A183" s="7" t="s">
        <v>1299</v>
      </c>
      <c r="B183" s="4" t="s">
        <v>1300</v>
      </c>
      <c r="C183" s="34"/>
    </row>
    <row r="184" ht="16.2" hidden="1" spans="1:3">
      <c r="A184" s="7" t="s">
        <v>1301</v>
      </c>
      <c r="B184" s="4" t="s">
        <v>1302</v>
      </c>
      <c r="C184" s="34"/>
    </row>
    <row r="185" ht="111.6" hidden="1" spans="1:3">
      <c r="A185" s="5" t="s">
        <v>1303</v>
      </c>
      <c r="B185" s="4" t="str">
        <f>_xlfn.DISPIMG("ID_62C7F41EF4D24C48A29C6ED75E986086",1)</f>
        <v>=DISPIMG("ID_62C7F41EF4D24C48A29C6ED75E986086",1)</v>
      </c>
      <c r="C185" s="34"/>
    </row>
    <row r="186" ht="106.5" hidden="1" spans="1:3">
      <c r="A186" s="14" t="s">
        <v>1304</v>
      </c>
      <c r="B186" s="4" t="str">
        <f>_xlfn.DISPIMG("ID_E194A287CB184D29823746F002A87C14",1)</f>
        <v>=DISPIMG("ID_E194A287CB184D29823746F002A87C14",1)</v>
      </c>
      <c r="C186" s="34"/>
    </row>
    <row r="187" hidden="1" spans="1:2">
      <c r="A187" s="31" t="s">
        <v>1305</v>
      </c>
      <c r="B187" s="31"/>
    </row>
    <row r="188" ht="31.8" hidden="1" spans="1:3">
      <c r="A188" s="7" t="s">
        <v>1306</v>
      </c>
      <c r="B188" s="4" t="s">
        <v>1307</v>
      </c>
      <c r="C188" s="34" t="str">
        <f>_xlfn.DISPIMG("ID_5EF804C615F74F748E39EE3469EC4137",1)</f>
        <v>=DISPIMG("ID_5EF804C615F74F748E39EE3469EC4137",1)</v>
      </c>
    </row>
    <row r="189" ht="31.8" hidden="1" spans="1:3">
      <c r="A189" s="7" t="s">
        <v>1308</v>
      </c>
      <c r="B189" s="4" t="s">
        <v>1309</v>
      </c>
      <c r="C189" s="34"/>
    </row>
    <row r="190" ht="16.2" hidden="1" spans="1:3">
      <c r="A190" s="7" t="s">
        <v>1310</v>
      </c>
      <c r="B190" s="4" t="s">
        <v>1311</v>
      </c>
      <c r="C190" s="34"/>
    </row>
    <row r="191" ht="32.4" hidden="1" spans="1:3">
      <c r="A191" s="7" t="s">
        <v>1312</v>
      </c>
      <c r="B191" s="4" t="s">
        <v>1313</v>
      </c>
      <c r="C191" s="34"/>
    </row>
    <row r="192" ht="31.8" hidden="1" spans="1:3">
      <c r="A192" s="7" t="s">
        <v>1314</v>
      </c>
      <c r="B192" s="4" t="s">
        <v>1315</v>
      </c>
      <c r="C192" s="34"/>
    </row>
    <row r="193" ht="105.65" hidden="1" spans="1:3">
      <c r="A193" s="14" t="s">
        <v>1316</v>
      </c>
      <c r="B193" s="4" t="str">
        <f>_xlfn.DISPIMG("ID_8450C8A1D12E4B9F82587F1DE0D82667",1)</f>
        <v>=DISPIMG("ID_8450C8A1D12E4B9F82587F1DE0D82667",1)</v>
      </c>
      <c r="C193" s="34"/>
    </row>
    <row r="194" hidden="1" spans="1:2">
      <c r="A194" s="31" t="s">
        <v>1317</v>
      </c>
      <c r="B194" s="31"/>
    </row>
    <row r="195" ht="32.4" hidden="1" spans="1:3">
      <c r="A195" s="15" t="s">
        <v>1318</v>
      </c>
      <c r="C195" s="34" t="str">
        <f>_xlfn.DISPIMG("ID_980D5D33AD054C5981A560E5288218C8",1)</f>
        <v>=DISPIMG("ID_980D5D33AD054C5981A560E5288218C8",1)</v>
      </c>
    </row>
    <row r="196" hidden="1" spans="1:3">
      <c r="A196" s="7" t="s">
        <v>1319</v>
      </c>
      <c r="C196" s="34"/>
    </row>
    <row r="197" ht="112.6" hidden="1" spans="1:3">
      <c r="A197" s="14" t="s">
        <v>1320</v>
      </c>
      <c r="B197" s="4" t="str">
        <f>_xlfn.DISPIMG("ID_D476D11B8DD64866A40F611FAA4700AE",1)</f>
        <v>=DISPIMG("ID_D476D11B8DD64866A40F611FAA4700AE",1)</v>
      </c>
      <c r="C197" s="34"/>
    </row>
    <row r="198" hidden="1" spans="1:2">
      <c r="A198" s="31" t="s">
        <v>1321</v>
      </c>
      <c r="B198" s="31"/>
    </row>
    <row r="199" ht="116" hidden="1" spans="1:3">
      <c r="A199" s="16" t="s">
        <v>1322</v>
      </c>
      <c r="B199" s="4" t="str">
        <f>_xlfn.DISPIMG("ID_064B1876C6CB43C2B29FCC2B42AC3499",1)</f>
        <v>=DISPIMG("ID_064B1876C6CB43C2B29FCC2B42AC3499",1)</v>
      </c>
      <c r="C199" s="34" t="str">
        <f>_xlfn.DISPIMG("ID_2C6F24222C354295B1F2B5E720B4B12C",1)</f>
        <v>=DISPIMG("ID_2C6F24222C354295B1F2B5E720B4B12C",1)</v>
      </c>
    </row>
    <row r="200" ht="107.85" hidden="1" spans="1:3">
      <c r="A200" s="8" t="s">
        <v>1323</v>
      </c>
      <c r="B200" s="4" t="str">
        <f>_xlfn.DISPIMG("ID_CFFF2C2DED0A4F78883CE37AEF38CA33",1)</f>
        <v>=DISPIMG("ID_CFFF2C2DED0A4F78883CE37AEF38CA33",1)</v>
      </c>
      <c r="C200" s="34"/>
    </row>
    <row r="201" ht="31.8" hidden="1" spans="1:3">
      <c r="A201" s="7" t="s">
        <v>1324</v>
      </c>
      <c r="B201" s="4" t="s">
        <v>1325</v>
      </c>
      <c r="C201" s="34"/>
    </row>
    <row r="202" hidden="1" spans="1:2">
      <c r="A202" s="31" t="s">
        <v>1326</v>
      </c>
      <c r="B202" s="31"/>
    </row>
    <row r="203" ht="16.2" hidden="1" spans="1:3">
      <c r="A203" s="7" t="s">
        <v>1327</v>
      </c>
      <c r="C203" s="34" t="str">
        <f>_xlfn.DISPIMG("ID_4C2BD8CBB6984E669967E5290401C697",1)</f>
        <v>=DISPIMG("ID_4C2BD8CBB6984E669967E5290401C697",1)</v>
      </c>
    </row>
    <row r="204" ht="141" hidden="1" spans="1:3">
      <c r="A204" s="8" t="s">
        <v>1328</v>
      </c>
      <c r="B204" s="4" t="str">
        <f>_xlfn.DISPIMG("ID_B80489CFD3FE4C30BF04EC20C689EB23",1)</f>
        <v>=DISPIMG("ID_B80489CFD3FE4C30BF04EC20C689EB23",1)</v>
      </c>
      <c r="C204" s="34"/>
    </row>
  </sheetData>
  <mergeCells count="89">
    <mergeCell ref="C1:D1"/>
    <mergeCell ref="A9:B9"/>
    <mergeCell ref="A10:B10"/>
    <mergeCell ref="A12:B12"/>
    <mergeCell ref="A14:B14"/>
    <mergeCell ref="A24:B24"/>
    <mergeCell ref="A29:B29"/>
    <mergeCell ref="A32:B32"/>
    <mergeCell ref="A36:B36"/>
    <mergeCell ref="A42:B42"/>
    <mergeCell ref="A45:B45"/>
    <mergeCell ref="A49:B49"/>
    <mergeCell ref="A54:B54"/>
    <mergeCell ref="A57:B57"/>
    <mergeCell ref="A59:B59"/>
    <mergeCell ref="A61:B61"/>
    <mergeCell ref="A64:B64"/>
    <mergeCell ref="A67:B67"/>
    <mergeCell ref="A70:B70"/>
    <mergeCell ref="A72:B72"/>
    <mergeCell ref="A74:B74"/>
    <mergeCell ref="A76:B76"/>
    <mergeCell ref="A78:B78"/>
    <mergeCell ref="A81:B81"/>
    <mergeCell ref="A83:B83"/>
    <mergeCell ref="A86:B86"/>
    <mergeCell ref="A87:B87"/>
    <mergeCell ref="A88:B88"/>
    <mergeCell ref="A90:B90"/>
    <mergeCell ref="A92:B92"/>
    <mergeCell ref="A95:B95"/>
    <mergeCell ref="A96:B96"/>
    <mergeCell ref="A97:B97"/>
    <mergeCell ref="A99:B99"/>
    <mergeCell ref="A101:B101"/>
    <mergeCell ref="A103:B103"/>
    <mergeCell ref="A106:B106"/>
    <mergeCell ref="A109:B109"/>
    <mergeCell ref="A114:B114"/>
    <mergeCell ref="A116:B116"/>
    <mergeCell ref="A118:B118"/>
    <mergeCell ref="A121:B121"/>
    <mergeCell ref="A125:B125"/>
    <mergeCell ref="A128:B128"/>
    <mergeCell ref="A132:B132"/>
    <mergeCell ref="A134:B134"/>
    <mergeCell ref="A137:B137"/>
    <mergeCell ref="A142:B142"/>
    <mergeCell ref="A145:B145"/>
    <mergeCell ref="A147:B147"/>
    <mergeCell ref="A149:B149"/>
    <mergeCell ref="A151:B151"/>
    <mergeCell ref="A154:B154"/>
    <mergeCell ref="A156:B156"/>
    <mergeCell ref="A160:B160"/>
    <mergeCell ref="A162:B162"/>
    <mergeCell ref="A172:B172"/>
    <mergeCell ref="A176:B176"/>
    <mergeCell ref="A180:B180"/>
    <mergeCell ref="A187:B187"/>
    <mergeCell ref="A194:B194"/>
    <mergeCell ref="A198:B198"/>
    <mergeCell ref="A202:B202"/>
    <mergeCell ref="A1:A3"/>
    <mergeCell ref="A4:A5"/>
    <mergeCell ref="A6:A8"/>
    <mergeCell ref="A19:A23"/>
    <mergeCell ref="B43:B44"/>
    <mergeCell ref="C50:C53"/>
    <mergeCell ref="C68:C69"/>
    <mergeCell ref="C79:C80"/>
    <mergeCell ref="C93:C94"/>
    <mergeCell ref="C104:C105"/>
    <mergeCell ref="C107:C108"/>
    <mergeCell ref="C138:C141"/>
    <mergeCell ref="C157:C158"/>
    <mergeCell ref="C163:C171"/>
    <mergeCell ref="C174:C175"/>
    <mergeCell ref="C177:C179"/>
    <mergeCell ref="C181:C186"/>
    <mergeCell ref="C188:C193"/>
    <mergeCell ref="C195:C197"/>
    <mergeCell ref="C199:C201"/>
    <mergeCell ref="C203:C204"/>
    <mergeCell ref="D84:D85"/>
    <mergeCell ref="A26:B28"/>
    <mergeCell ref="A110:B113"/>
    <mergeCell ref="A129:B131"/>
    <mergeCell ref="A135:B136"/>
  </mergeCells>
  <pageMargins left="0.75" right="0.75" top="1" bottom="1" header="0.5" footer="0.5"/>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47"/>
  <sheetViews>
    <sheetView tabSelected="1" topLeftCell="A2" workbookViewId="0">
      <selection activeCell="E11" sqref="E11"/>
    </sheetView>
  </sheetViews>
  <sheetFormatPr defaultColWidth="8.88888888888889" defaultRowHeight="15.6" outlineLevelCol="6"/>
  <cols>
    <col min="1" max="1" width="8.88888888888889" style="1"/>
    <col min="2" max="2" width="51.8888888888889" style="1" customWidth="1"/>
    <col min="3" max="3" width="52.3333333333333" style="1" customWidth="1"/>
    <col min="4" max="4" width="56" style="1" customWidth="1"/>
    <col min="5" max="5" width="19.4444444444444" style="1" customWidth="1"/>
    <col min="6" max="8" width="8.88888888888889" style="1"/>
    <col min="9" max="9" width="51.2222222222222" style="2" customWidth="1"/>
    <col min="10" max="10" width="32" style="1" customWidth="1"/>
    <col min="11" max="11" width="31" style="1" customWidth="1"/>
    <col min="12" max="16384" width="8.88888888888889" style="1"/>
  </cols>
  <sheetData>
    <row r="1" spans="1:7">
      <c r="A1"/>
      <c r="B1"/>
      <c r="C1"/>
      <c r="D1"/>
      <c r="E1"/>
      <c r="F1"/>
      <c r="G1"/>
    </row>
    <row r="2" ht="97.35" spans="1:7">
      <c r="A2"/>
      <c r="B2" s="3" t="s">
        <v>1329</v>
      </c>
      <c r="C2" s="4" t="str">
        <f>_xlfn.DISPIMG("ID_A48C43307F9C4EC0A4EF228EFB1CE584",1)</f>
        <v>=DISPIMG("ID_A48C43307F9C4EC0A4EF228EFB1CE584",1)</v>
      </c>
      <c r="D2" s="1" t="s">
        <v>1330</v>
      </c>
      <c r="E2"/>
      <c r="F2"/>
      <c r="G2"/>
    </row>
    <row r="3" ht="187.2" spans="1:7">
      <c r="A3"/>
      <c r="B3" s="5" t="s">
        <v>1176</v>
      </c>
      <c r="C3" s="4" t="str">
        <f>_xlfn.DISPIMG("ID_992667F523D84E7D893CCE66C1A37873",1)</f>
        <v>=DISPIMG("ID_992667F523D84E7D893CCE66C1A37873",1)</v>
      </c>
      <c r="D3" s="1" t="s">
        <v>1331</v>
      </c>
      <c r="E3"/>
      <c r="F3"/>
      <c r="G3"/>
    </row>
    <row r="4" spans="1:7">
      <c r="A4"/>
      <c r="B4" s="2" t="s">
        <v>1332</v>
      </c>
      <c r="D4" s="1" t="s">
        <v>1333</v>
      </c>
      <c r="E4"/>
      <c r="F4"/>
      <c r="G4"/>
    </row>
    <row r="5" ht="31.2" spans="1:7">
      <c r="A5"/>
      <c r="B5" s="2" t="s">
        <v>1334</v>
      </c>
      <c r="D5" s="1" t="s">
        <v>1335</v>
      </c>
      <c r="E5"/>
      <c r="F5"/>
      <c r="G5"/>
    </row>
    <row r="6" spans="1:7">
      <c r="A6"/>
      <c r="B6" s="2" t="s">
        <v>1336</v>
      </c>
      <c r="D6" s="1" t="s">
        <v>1337</v>
      </c>
      <c r="E6"/>
      <c r="F6"/>
      <c r="G6"/>
    </row>
    <row r="7" spans="1:7">
      <c r="A7"/>
      <c r="B7" s="2" t="s">
        <v>1338</v>
      </c>
      <c r="D7" s="1" t="s">
        <v>758</v>
      </c>
      <c r="E7"/>
      <c r="F7"/>
      <c r="G7"/>
    </row>
    <row r="8" ht="31.8" spans="1:7">
      <c r="A8"/>
      <c r="B8" s="2" t="s">
        <v>1339</v>
      </c>
      <c r="C8" s="1" t="s">
        <v>1340</v>
      </c>
      <c r="D8" s="1" t="s">
        <v>1341</v>
      </c>
      <c r="E8"/>
      <c r="F8"/>
      <c r="G8"/>
    </row>
    <row r="9" ht="31.2" spans="1:7">
      <c r="A9"/>
      <c r="B9" s="2" t="s">
        <v>1270</v>
      </c>
      <c r="C9" s="1" t="s">
        <v>1342</v>
      </c>
      <c r="D9" s="1" t="s">
        <v>1343</v>
      </c>
      <c r="E9"/>
      <c r="F9"/>
      <c r="G9"/>
    </row>
    <row r="10" ht="31.8" spans="1:7">
      <c r="A10"/>
      <c r="B10" s="2" t="s">
        <v>1344</v>
      </c>
      <c r="C10" s="1" t="s">
        <v>1345</v>
      </c>
      <c r="D10" s="1" t="s">
        <v>1346</v>
      </c>
      <c r="E10" t="s">
        <v>1347</v>
      </c>
      <c r="F10"/>
      <c r="G10"/>
    </row>
    <row r="11" spans="1:7">
      <c r="A11" s="6"/>
      <c r="B11" s="2" t="s">
        <v>1348</v>
      </c>
      <c r="C11" s="1" t="s">
        <v>1349</v>
      </c>
      <c r="E11" s="6"/>
      <c r="F11" s="6"/>
      <c r="G11" s="6"/>
    </row>
    <row r="12" ht="16.2" spans="1:7">
      <c r="A12" s="6"/>
      <c r="B12" s="7" t="s">
        <v>1301</v>
      </c>
      <c r="C12" s="1" t="s">
        <v>1302</v>
      </c>
      <c r="E12" s="6"/>
      <c r="F12" s="6"/>
      <c r="G12" s="6"/>
    </row>
    <row r="13" ht="16.2" spans="1:7">
      <c r="A13" s="6"/>
      <c r="B13" s="2" t="s">
        <v>1350</v>
      </c>
      <c r="C13" s="1" t="s">
        <v>1351</v>
      </c>
      <c r="E13" s="6"/>
      <c r="F13" s="6"/>
      <c r="G13" s="6"/>
    </row>
    <row r="14" spans="1:7">
      <c r="A14" s="6"/>
      <c r="B14" s="2" t="s">
        <v>1352</v>
      </c>
      <c r="C14" s="1" t="s">
        <v>1353</v>
      </c>
      <c r="E14" s="6"/>
      <c r="F14" s="6"/>
      <c r="G14" s="6"/>
    </row>
    <row r="15" spans="1:7">
      <c r="A15" s="6"/>
      <c r="B15" s="2" t="s">
        <v>1354</v>
      </c>
      <c r="C15" s="1" t="s">
        <v>1355</v>
      </c>
      <c r="E15" s="6"/>
      <c r="F15" s="6"/>
      <c r="G15" s="6"/>
    </row>
    <row r="16" ht="134.15" spans="1:7">
      <c r="A16" s="6"/>
      <c r="B16" s="8" t="s">
        <v>1356</v>
      </c>
      <c r="C16" s="4" t="str">
        <f>_xlfn.DISPIMG("ID_0C4B6A5731DA433BB50492197862746C",1)</f>
        <v>=DISPIMG("ID_0C4B6A5731DA433BB50492197862746C",1)</v>
      </c>
      <c r="D16" s="9" t="s">
        <v>1357</v>
      </c>
      <c r="E16" s="6"/>
      <c r="F16" s="6"/>
      <c r="G16" s="6"/>
    </row>
    <row r="17" ht="109.8" spans="1:7">
      <c r="A17" s="6"/>
      <c r="B17" s="8" t="s">
        <v>1358</v>
      </c>
      <c r="C17" s="4" t="str">
        <f>_xlfn.DISPIMG("ID_74926DC32DDF4372B6671C4836662A10",1)</f>
        <v>=DISPIMG("ID_74926DC32DDF4372B6671C4836662A10",1)</v>
      </c>
      <c r="E17" s="6"/>
      <c r="F17" s="6"/>
      <c r="G17" s="6"/>
    </row>
    <row r="18" ht="94.95" spans="1:7">
      <c r="A18" s="6"/>
      <c r="B18" s="10" t="s">
        <v>1212</v>
      </c>
      <c r="C18" s="4" t="str">
        <f>_xlfn.DISPIMG("ID_1D33E89EF97242378C531B6D440D4734",1)</f>
        <v>=DISPIMG("ID_1D33E89EF97242378C531B6D440D4734",1)</v>
      </c>
      <c r="E18" s="6"/>
      <c r="F18" s="6"/>
      <c r="G18" s="6"/>
    </row>
    <row r="19" ht="16.2" spans="1:7">
      <c r="A19" s="6"/>
      <c r="B19" s="11" t="s">
        <v>1359</v>
      </c>
      <c r="E19" s="6"/>
      <c r="F19" s="6"/>
      <c r="G19" s="6"/>
    </row>
    <row r="20" spans="2:3">
      <c r="B20" s="2" t="s">
        <v>1360</v>
      </c>
      <c r="C20" s="1" t="s">
        <v>1361</v>
      </c>
    </row>
    <row r="21" ht="140.4" spans="2:3">
      <c r="B21" s="12" t="s">
        <v>1362</v>
      </c>
      <c r="C21" s="4" t="str">
        <f>_xlfn.DISPIMG("ID_7ED584F2A51C4E479D7F33673D0B3643",1)</f>
        <v>=DISPIMG("ID_7ED584F2A51C4E479D7F33673D0B3643",1)</v>
      </c>
    </row>
    <row r="22" ht="189.6" spans="2:3">
      <c r="B22" s="13" t="s">
        <v>1230</v>
      </c>
      <c r="C22" s="4" t="str">
        <f>_xlfn.DISPIMG("ID_EDB97774E3FE4F339C848284404B7783",1)</f>
        <v>=DISPIMG("ID_EDB97774E3FE4F339C848284404B7783",1)</v>
      </c>
    </row>
    <row r="23" ht="94.15" spans="2:3">
      <c r="B23" s="12" t="s">
        <v>1232</v>
      </c>
      <c r="C23" s="4" t="str">
        <f>_xlfn.DISPIMG("ID_810BBFA345684DADBCB653807413CEBB",1)</f>
        <v>=DISPIMG("ID_810BBFA345684DADBCB653807413CEBB",1)</v>
      </c>
    </row>
    <row r="24" ht="81.85" spans="2:3">
      <c r="B24" s="14" t="s">
        <v>1242</v>
      </c>
      <c r="C24" s="4" t="str">
        <f>_xlfn.DISPIMG("ID_A0B9D39327BB4464820E15B01577A76E",1)</f>
        <v>=DISPIMG("ID_A0B9D39327BB4464820E15B01577A76E",1)</v>
      </c>
    </row>
    <row r="25" ht="109.8" spans="2:3">
      <c r="B25" s="5" t="s">
        <v>1244</v>
      </c>
      <c r="C25" s="4" t="str">
        <f>_xlfn.DISPIMG("ID_4C2C44BE0BC94B5794A6DF3E28989EBA",1)</f>
        <v>=DISPIMG("ID_4C2C44BE0BC94B5794A6DF3E28989EBA",1)</v>
      </c>
    </row>
    <row r="26" ht="117.9" spans="2:3">
      <c r="B26" s="14" t="s">
        <v>1248</v>
      </c>
      <c r="C26" s="4" t="str">
        <f>_xlfn.DISPIMG("ID_0D9D58559CCC4933B00CCA3F787D6C1C",1)</f>
        <v>=DISPIMG("ID_0D9D58559CCC4933B00CCA3F787D6C1C",1)</v>
      </c>
    </row>
    <row r="27" ht="84.5" spans="2:3">
      <c r="B27" s="14" t="s">
        <v>1363</v>
      </c>
      <c r="C27" s="4" t="str">
        <f>_xlfn.DISPIMG("ID_5D02EB62F6F546EF8D2C0D082125C5A1",1)</f>
        <v>=DISPIMG("ID_5D02EB62F6F546EF8D2C0D082125C5A1",1)</v>
      </c>
    </row>
    <row r="28" ht="204.6" spans="2:3">
      <c r="B28" s="5" t="s">
        <v>1364</v>
      </c>
      <c r="C28" s="4" t="str">
        <f>_xlfn.DISPIMG("ID_B3A6222AD7B74B5EA60660C8E45836AE",1)</f>
        <v>=DISPIMG("ID_B3A6222AD7B74B5EA60660C8E45836AE",1)</v>
      </c>
    </row>
    <row r="29" spans="2:2">
      <c r="B29" s="2" t="s">
        <v>1365</v>
      </c>
    </row>
    <row r="30" ht="129.1" spans="2:3">
      <c r="B30" s="5" t="s">
        <v>1303</v>
      </c>
      <c r="C30" s="4" t="str">
        <f>_xlfn.DISPIMG("ID_62C7F41EF4D24C48A29C6ED75E986086",1)</f>
        <v>=DISPIMG("ID_62C7F41EF4D24C48A29C6ED75E986086",1)</v>
      </c>
    </row>
    <row r="31" spans="2:2">
      <c r="B31" s="2" t="s">
        <v>1366</v>
      </c>
    </row>
    <row r="32" ht="32.4" spans="2:2">
      <c r="B32" s="15" t="s">
        <v>1318</v>
      </c>
    </row>
    <row r="33" ht="141.7" spans="2:3">
      <c r="B33" s="16" t="s">
        <v>1322</v>
      </c>
      <c r="C33" s="4" t="str">
        <f>_xlfn.DISPIMG("ID_064B1876C6CB43C2B29FCC2B42AC3499",1)</f>
        <v>=DISPIMG("ID_064B1876C6CB43C2B29FCC2B42AC3499",1)</v>
      </c>
    </row>
    <row r="34" ht="131.75" spans="2:3">
      <c r="B34" s="8" t="s">
        <v>1323</v>
      </c>
      <c r="C34" s="4" t="str">
        <f>_xlfn.DISPIMG("ID_CFFF2C2DED0A4F78883CE37AEF38CA33",1)</f>
        <v>=DISPIMG("ID_CFFF2C2DED0A4F78883CE37AEF38CA33",1)</v>
      </c>
    </row>
    <row r="35" ht="141.35" spans="2:3">
      <c r="B35" s="8" t="s">
        <v>1367</v>
      </c>
      <c r="C35" s="4" t="str">
        <f>_xlfn.DISPIMG("ID_B80489CFD3FE4C30BF04EC20C689EB23",1)</f>
        <v>=DISPIMG("ID_B80489CFD3FE4C30BF04EC20C689EB23",1)</v>
      </c>
    </row>
    <row r="36" spans="2:2">
      <c r="B36" s="2"/>
    </row>
    <row r="37" spans="2:2">
      <c r="B37" s="2"/>
    </row>
    <row r="38" spans="2:2">
      <c r="B38" s="2"/>
    </row>
    <row r="39" spans="2:2">
      <c r="B39" s="2"/>
    </row>
    <row r="40" spans="2:2">
      <c r="B40" s="2"/>
    </row>
    <row r="41" spans="2:2">
      <c r="B41" s="2"/>
    </row>
    <row r="42" spans="2:2">
      <c r="B42" s="2"/>
    </row>
    <row r="43" spans="2:2">
      <c r="B43" s="2"/>
    </row>
    <row r="44" spans="2:2">
      <c r="B44" s="2"/>
    </row>
    <row r="45" spans="2:2">
      <c r="B45" s="2"/>
    </row>
    <row r="46" spans="2:2">
      <c r="B46" s="2"/>
    </row>
    <row r="47" spans="2:2">
      <c r="B47" s="2"/>
    </row>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9</vt:i4>
      </vt:variant>
    </vt:vector>
  </HeadingPairs>
  <TitlesOfParts>
    <vt:vector size="9" baseType="lpstr">
      <vt:lpstr>总结</vt:lpstr>
      <vt:lpstr>长难句</vt:lpstr>
      <vt:lpstr>all</vt:lpstr>
      <vt:lpstr>TPO11-14</vt:lpstr>
      <vt:lpstr>TPO15-16</vt:lpstr>
      <vt:lpstr>TPO17-18.5</vt:lpstr>
      <vt:lpstr>TPO18.5-20.5</vt: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李昀哲</dc:creator>
  <cp:lastModifiedBy>WPS_1601540415</cp:lastModifiedBy>
  <dcterms:created xsi:type="dcterms:W3CDTF">2023-08-02T07:36:00Z</dcterms:created>
  <dcterms:modified xsi:type="dcterms:W3CDTF">2023-09-23T15:02:49Z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C6444FDC269443108180A48B1A174165_12</vt:lpwstr>
  </property>
  <property fmtid="{D5CDD505-2E9C-101B-9397-08002B2CF9AE}" pid="3" name="KSOProductBuildVer">
    <vt:lpwstr>2052-12.1.0.15374</vt:lpwstr>
  </property>
  <property fmtid="{D5CDD505-2E9C-101B-9397-08002B2CF9AE}" pid="4" name="KSOReadingLayout">
    <vt:bool>true</vt:bool>
  </property>
</Properties>
</file>